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営業・サポート共有\CSチーム\Excelツール\公開中\02_Excelツール_出荷先別集計\"/>
    </mc:Choice>
  </mc:AlternateContent>
  <xr:revisionPtr revIDLastSave="0" documentId="13_ncr:1_{FBA7F3DF-62CB-4092-AFC7-A39B00FE355C}" xr6:coauthVersionLast="47" xr6:coauthVersionMax="47" xr10:uidLastSave="{00000000-0000-0000-0000-000000000000}"/>
  <bookViews>
    <workbookView xWindow="-120" yWindow="-16320" windowWidth="29040" windowHeight="16440" tabRatio="700" xr2:uid="{00E8D1C3-5179-4991-8D37-3E03F9DE485C}"/>
  </bookViews>
  <sheets>
    <sheet name="はじめに" sheetId="1" r:id="rId1"/>
    <sheet name="バージョン" sheetId="10" r:id="rId2"/>
    <sheet name="出荷記録１ 出荷先" sheetId="2" r:id="rId3"/>
    <sheet name="出荷先別集計（月別集計）" sheetId="8" r:id="rId4"/>
    <sheet name="出荷先別集計（週別集計）" sheetId="6" r:id="rId5"/>
    <sheet name="出荷先別集計（作付別集計）" sheetId="9" r:id="rId6"/>
  </sheets>
  <definedNames>
    <definedName name="_xlnm.Print_Titles" localSheetId="3">'出荷先別集計（月別集計）'!$G:$I,'出荷先別集計（月別集計）'!$1:$8</definedName>
    <definedName name="_xlnm.Print_Titles" localSheetId="5">'出荷先別集計（作付別集計）'!$F:$H,'出荷先別集計（作付別集計）'!$3:$8</definedName>
    <definedName name="_xlnm.Print_Titles" localSheetId="4">'出荷先別集計（週別集計）'!$G:$I,'出荷先別集計（週別集計）'!$1:$8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I2" i="8"/>
  <c r="I2" i="6"/>
  <c r="H4" i="9"/>
  <c r="H10" i="8" l="1" a="1"/>
  <c r="H10" i="8" s="1"/>
  <c r="H10" i="6" a="1"/>
  <c r="H10" i="6" s="1"/>
  <c r="G10" i="9" a="1"/>
  <c r="G10" i="9" s="1"/>
  <c r="I8" i="9" a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K7" i="8"/>
  <c r="L7" i="8"/>
  <c r="M7" i="8"/>
  <c r="N7" i="8"/>
  <c r="O7" i="8"/>
  <c r="P7" i="8"/>
  <c r="Q7" i="8"/>
  <c r="R7" i="8"/>
  <c r="S7" i="8"/>
  <c r="T7" i="8"/>
  <c r="U7" i="8"/>
  <c r="J7" i="8"/>
  <c r="K7" i="6"/>
  <c r="L7" i="6"/>
  <c r="M7" i="6"/>
  <c r="N7" i="6"/>
  <c r="O7" i="6"/>
  <c r="P7" i="6"/>
  <c r="Q7" i="6"/>
  <c r="R7" i="6"/>
  <c r="S7" i="6"/>
  <c r="T7" i="6"/>
  <c r="U7" i="6"/>
  <c r="J7" i="6"/>
  <c r="A2" i="8" a="1"/>
  <c r="A2" i="8" s="1"/>
  <c r="B2" i="8" a="1"/>
  <c r="B2" i="8" s="1"/>
  <c r="D3" i="9" a="1"/>
  <c r="D3" i="9" s="1"/>
  <c r="E1" i="9" s="1" a="1"/>
  <c r="E1" i="9" s="1"/>
  <c r="C2" i="9" a="1"/>
  <c r="C2" i="9" s="1"/>
  <c r="G2" i="9"/>
  <c r="G1" i="9"/>
  <c r="K4" i="6" a="1"/>
  <c r="K4" i="6" s="1"/>
  <c r="K3" i="6" a="1"/>
  <c r="K3" i="6" s="1"/>
  <c r="K4" i="8" a="1"/>
  <c r="K4" i="8" s="1"/>
  <c r="K3" i="8" a="1"/>
  <c r="K3" i="8" s="1"/>
  <c r="C3" i="6" a="1"/>
  <c r="C3" i="6" s="1"/>
  <c r="D1" i="6" s="1" a="1"/>
  <c r="D1" i="6" s="1"/>
  <c r="I9" i="6" s="1"/>
  <c r="C3" i="8" a="1"/>
  <c r="C3" i="8" s="1"/>
  <c r="D1" i="8" s="1" a="1"/>
  <c r="D1" i="8" s="1"/>
  <c r="B2" i="9" l="1" a="1"/>
  <c r="B2" i="9" s="1"/>
  <c r="S18" i="8"/>
  <c r="M9" i="8"/>
  <c r="U16" i="8"/>
  <c r="S20" i="8"/>
  <c r="L23" i="8"/>
  <c r="K25" i="8"/>
  <c r="T26" i="8"/>
  <c r="S28" i="8"/>
  <c r="S30" i="8"/>
  <c r="M32" i="8"/>
  <c r="N33" i="8"/>
  <c r="S34" i="8"/>
  <c r="U35" i="8"/>
  <c r="N37" i="8"/>
  <c r="N38" i="8"/>
  <c r="U39" i="8"/>
  <c r="N9" i="8"/>
  <c r="U17" i="8"/>
  <c r="U20" i="8"/>
  <c r="S23" i="8"/>
  <c r="M25" i="8"/>
  <c r="U26" i="8"/>
  <c r="K29" i="8"/>
  <c r="K31" i="8"/>
  <c r="N32" i="8"/>
  <c r="S33" i="8"/>
  <c r="T34" i="8"/>
  <c r="J36" i="8"/>
  <c r="O37" i="8"/>
  <c r="S38" i="8"/>
  <c r="M30" i="8"/>
  <c r="O31" i="8"/>
  <c r="J33" i="8"/>
  <c r="U15" i="8"/>
  <c r="U22" i="8"/>
  <c r="M26" i="8"/>
  <c r="N30" i="8"/>
  <c r="J32" i="8"/>
  <c r="K38" i="8"/>
  <c r="O9" i="8"/>
  <c r="U23" i="8"/>
  <c r="K27" i="8"/>
  <c r="M29" i="8"/>
  <c r="L31" i="8"/>
  <c r="O32" i="8"/>
  <c r="U33" i="8"/>
  <c r="U34" i="8"/>
  <c r="K36" i="8"/>
  <c r="S37" i="8"/>
  <c r="J39" i="8"/>
  <c r="I9" i="8"/>
  <c r="K14" i="8"/>
  <c r="T18" i="8"/>
  <c r="U21" i="8"/>
  <c r="J24" i="8"/>
  <c r="U25" i="8"/>
  <c r="S27" i="8"/>
  <c r="N29" i="8"/>
  <c r="M31" i="8"/>
  <c r="S32" i="8"/>
  <c r="J34" i="8"/>
  <c r="J35" i="8"/>
  <c r="M36" i="8"/>
  <c r="T37" i="8"/>
  <c r="K39" i="8"/>
  <c r="N19" i="8"/>
  <c r="K22" i="8"/>
  <c r="J28" i="8"/>
  <c r="M39" i="8"/>
  <c r="K19" i="8"/>
  <c r="J22" i="8"/>
  <c r="K24" i="8"/>
  <c r="J26" i="8"/>
  <c r="U27" i="8"/>
  <c r="K30" i="8"/>
  <c r="N31" i="8"/>
  <c r="U32" i="8"/>
  <c r="K34" i="8"/>
  <c r="K35" i="8"/>
  <c r="N36" i="8"/>
  <c r="U37" i="8"/>
  <c r="L39" i="8"/>
  <c r="K15" i="8"/>
  <c r="S24" i="8"/>
  <c r="K26" i="8"/>
  <c r="L34" i="8"/>
  <c r="M35" i="8"/>
  <c r="S36" i="8"/>
  <c r="J38" i="8"/>
  <c r="S19" i="8"/>
  <c r="U24" i="8"/>
  <c r="K28" i="8"/>
  <c r="K33" i="8"/>
  <c r="M34" i="8"/>
  <c r="N35" i="8"/>
  <c r="K37" i="8"/>
  <c r="N39" i="8"/>
  <c r="S16" i="8"/>
  <c r="K20" i="8"/>
  <c r="K23" i="8"/>
  <c r="J25" i="8"/>
  <c r="S26" i="8"/>
  <c r="M28" i="8"/>
  <c r="O30" i="8"/>
  <c r="K32" i="8"/>
  <c r="M33" i="8"/>
  <c r="N34" i="8"/>
  <c r="S35" i="8"/>
  <c r="M37" i="8"/>
  <c r="M38" i="8"/>
  <c r="S39" i="8"/>
  <c r="U14" i="8"/>
  <c r="Q14" i="8"/>
  <c r="P23" i="8"/>
  <c r="S25" i="8"/>
  <c r="S21" i="8"/>
  <c r="O29" i="8"/>
  <c r="J16" i="8"/>
  <c r="N14" i="8"/>
  <c r="U9" i="8"/>
  <c r="M24" i="8"/>
  <c r="T15" i="8"/>
  <c r="L15" i="8"/>
  <c r="S29" i="8"/>
  <c r="K16" i="8"/>
  <c r="S9" i="8"/>
  <c r="S15" i="8"/>
  <c r="Q19" i="8"/>
  <c r="Q26" i="8"/>
  <c r="K9" i="8"/>
  <c r="Q32" i="8"/>
  <c r="J23" i="8"/>
  <c r="J15" i="8"/>
  <c r="Q31" i="8"/>
  <c r="Q37" i="8"/>
  <c r="N20" i="8"/>
  <c r="Q25" i="8"/>
  <c r="J37" i="8"/>
  <c r="J29" i="8"/>
  <c r="J27" i="8"/>
  <c r="S22" i="8"/>
  <c r="S17" i="8"/>
  <c r="S14" i="8"/>
  <c r="O20" i="8"/>
  <c r="O19" i="8"/>
  <c r="P18" i="8"/>
  <c r="P17" i="8"/>
  <c r="P16" i="8"/>
  <c r="P15" i="8"/>
  <c r="O21" i="8"/>
  <c r="O18" i="8"/>
  <c r="O17" i="8"/>
  <c r="O16" i="8"/>
  <c r="O15" i="8"/>
  <c r="O14" i="8"/>
  <c r="J30" i="8"/>
  <c r="U28" i="8"/>
  <c r="O23" i="8"/>
  <c r="O22" i="8"/>
  <c r="N21" i="8"/>
  <c r="M20" i="8"/>
  <c r="M19" i="8"/>
  <c r="N18" i="8"/>
  <c r="N17" i="8"/>
  <c r="N16" i="8"/>
  <c r="N15" i="8"/>
  <c r="M14" i="8"/>
  <c r="J9" i="8"/>
  <c r="U36" i="8"/>
  <c r="U31" i="8"/>
  <c r="J31" i="8"/>
  <c r="U29" i="8"/>
  <c r="O24" i="8"/>
  <c r="N23" i="8"/>
  <c r="N22" i="8"/>
  <c r="M21" i="8"/>
  <c r="M18" i="8"/>
  <c r="M17" i="8"/>
  <c r="M16" i="8"/>
  <c r="M15" i="8"/>
  <c r="U38" i="8"/>
  <c r="O27" i="8"/>
  <c r="P39" i="8"/>
  <c r="O35" i="8"/>
  <c r="O34" i="8"/>
  <c r="P33" i="8"/>
  <c r="S31" i="8"/>
  <c r="U30" i="8"/>
  <c r="O28" i="8"/>
  <c r="N27" i="8"/>
  <c r="O26" i="8"/>
  <c r="O25" i="8"/>
  <c r="N24" i="8"/>
  <c r="M23" i="8"/>
  <c r="M22" i="8"/>
  <c r="K21" i="8"/>
  <c r="J20" i="8"/>
  <c r="J19" i="8"/>
  <c r="K18" i="8"/>
  <c r="K17" i="8"/>
  <c r="J14" i="8"/>
  <c r="O39" i="8"/>
  <c r="O38" i="8"/>
  <c r="O36" i="8"/>
  <c r="O33" i="8"/>
  <c r="P32" i="8"/>
  <c r="N28" i="8"/>
  <c r="M27" i="8"/>
  <c r="N26" i="8"/>
  <c r="N25" i="8"/>
  <c r="J21" i="8"/>
  <c r="U19" i="8"/>
  <c r="U18" i="8"/>
  <c r="J18" i="8"/>
  <c r="J17" i="8"/>
  <c r="N13" i="8"/>
  <c r="N12" i="8"/>
  <c r="M11" i="8"/>
  <c r="L12" i="8"/>
  <c r="I12" i="8"/>
  <c r="M13" i="8"/>
  <c r="M12" i="8"/>
  <c r="K11" i="8"/>
  <c r="I11" i="8"/>
  <c r="K13" i="8"/>
  <c r="K12" i="8"/>
  <c r="J11" i="8"/>
  <c r="Q13" i="8"/>
  <c r="O12" i="8"/>
  <c r="N11" i="8"/>
  <c r="I13" i="8"/>
  <c r="J13" i="8"/>
  <c r="J12" i="8"/>
  <c r="U12" i="8"/>
  <c r="U11" i="8"/>
  <c r="U13" i="8"/>
  <c r="S12" i="8"/>
  <c r="S11" i="8"/>
  <c r="O13" i="8"/>
  <c r="E2" i="8" a="1"/>
  <c r="E2" i="8" s="1"/>
  <c r="S13" i="8"/>
  <c r="Q12" i="8"/>
  <c r="O11" i="8"/>
  <c r="M10" i="8"/>
  <c r="U10" i="8"/>
  <c r="N10" i="8"/>
  <c r="P10" i="8"/>
  <c r="T10" i="8"/>
  <c r="O10" i="8"/>
  <c r="I10" i="8"/>
  <c r="S10" i="8"/>
  <c r="K10" i="8"/>
  <c r="I10" i="6"/>
  <c r="I13" i="6"/>
  <c r="I12" i="6"/>
  <c r="J21" i="6"/>
  <c r="I11" i="6"/>
  <c r="K9" i="9"/>
  <c r="S9" i="9"/>
  <c r="L9" i="9"/>
  <c r="T9" i="9"/>
  <c r="M9" i="9"/>
  <c r="N9" i="9"/>
  <c r="O9" i="9"/>
  <c r="P9" i="9"/>
  <c r="R9" i="9"/>
  <c r="Q9" i="9"/>
  <c r="I8" i="9"/>
  <c r="I9" i="9" s="1"/>
  <c r="J9" i="9"/>
  <c r="J10" i="9"/>
  <c r="J10" i="6"/>
  <c r="H38" i="9"/>
  <c r="H21" i="9"/>
  <c r="H36" i="9"/>
  <c r="H28" i="9"/>
  <c r="H20" i="9"/>
  <c r="H12" i="9"/>
  <c r="H35" i="9"/>
  <c r="H27" i="9"/>
  <c r="H19" i="9"/>
  <c r="H11" i="9"/>
  <c r="H29" i="9"/>
  <c r="H13" i="9"/>
  <c r="H34" i="9"/>
  <c r="H26" i="9"/>
  <c r="H18" i="9"/>
  <c r="H9" i="9"/>
  <c r="H37" i="9"/>
  <c r="P11" i="9"/>
  <c r="H33" i="9"/>
  <c r="H25" i="9"/>
  <c r="H17" i="9"/>
  <c r="H10" i="9"/>
  <c r="H32" i="9"/>
  <c r="H24" i="9"/>
  <c r="H16" i="9"/>
  <c r="H39" i="9"/>
  <c r="H31" i="9"/>
  <c r="H23" i="9"/>
  <c r="H15" i="9"/>
  <c r="H30" i="9"/>
  <c r="H22" i="9"/>
  <c r="H14" i="9"/>
  <c r="A2" i="9" a="1"/>
  <c r="A2" i="9" s="1"/>
  <c r="P34" i="8"/>
  <c r="P22" i="8"/>
  <c r="P21" i="8"/>
  <c r="P20" i="8"/>
  <c r="P19" i="8"/>
  <c r="P31" i="8"/>
  <c r="P14" i="8"/>
  <c r="P30" i="8"/>
  <c r="P29" i="8"/>
  <c r="P28" i="8"/>
  <c r="P27" i="8"/>
  <c r="P13" i="8"/>
  <c r="P38" i="8"/>
  <c r="P12" i="8"/>
  <c r="P11" i="8"/>
  <c r="P9" i="8"/>
  <c r="P26" i="8"/>
  <c r="P37" i="8"/>
  <c r="P36" i="8"/>
  <c r="P35" i="8"/>
  <c r="P25" i="8"/>
  <c r="P24" i="8"/>
  <c r="Q36" i="8"/>
  <c r="Q24" i="8"/>
  <c r="Q18" i="8"/>
  <c r="Q11" i="8"/>
  <c r="T9" i="8"/>
  <c r="Q35" i="8"/>
  <c r="Q30" i="8"/>
  <c r="Q23" i="8"/>
  <c r="Q17" i="8"/>
  <c r="Q29" i="8"/>
  <c r="Q16" i="8"/>
  <c r="Q9" i="8"/>
  <c r="Q10" i="8"/>
  <c r="Q39" i="8"/>
  <c r="Q34" i="8"/>
  <c r="Q28" i="8"/>
  <c r="Q22" i="8"/>
  <c r="Q15" i="8"/>
  <c r="Q27" i="8"/>
  <c r="Q21" i="8"/>
  <c r="Q38" i="8"/>
  <c r="Q33" i="8"/>
  <c r="Q20" i="8"/>
  <c r="F2" i="8" a="1"/>
  <c r="F2" i="8" s="1"/>
  <c r="I6" i="8" s="1"/>
  <c r="T36" i="8"/>
  <c r="L33" i="8"/>
  <c r="T28" i="8"/>
  <c r="L25" i="8"/>
  <c r="T20" i="8"/>
  <c r="L17" i="8"/>
  <c r="T12" i="8"/>
  <c r="L38" i="8"/>
  <c r="T33" i="8"/>
  <c r="L30" i="8"/>
  <c r="T25" i="8"/>
  <c r="L22" i="8"/>
  <c r="T17" i="8"/>
  <c r="L14" i="8"/>
  <c r="T38" i="8"/>
  <c r="L35" i="8"/>
  <c r="T30" i="8"/>
  <c r="L27" i="8"/>
  <c r="T22" i="8"/>
  <c r="L19" i="8"/>
  <c r="T14" i="8"/>
  <c r="L11" i="8"/>
  <c r="T35" i="8"/>
  <c r="L32" i="8"/>
  <c r="T27" i="8"/>
  <c r="L24" i="8"/>
  <c r="T19" i="8"/>
  <c r="L16" i="8"/>
  <c r="T11" i="8"/>
  <c r="L10" i="8"/>
  <c r="L37" i="8"/>
  <c r="T32" i="8"/>
  <c r="L29" i="8"/>
  <c r="T24" i="8"/>
  <c r="L21" i="8"/>
  <c r="T16" i="8"/>
  <c r="L13" i="8"/>
  <c r="T29" i="8"/>
  <c r="L26" i="8"/>
  <c r="T21" i="8"/>
  <c r="L18" i="8"/>
  <c r="T13" i="8"/>
  <c r="L9" i="8"/>
  <c r="T39" i="8"/>
  <c r="L36" i="8"/>
  <c r="T31" i="8"/>
  <c r="L28" i="8"/>
  <c r="T23" i="8"/>
  <c r="L20" i="8"/>
  <c r="R38" i="8"/>
  <c r="R36" i="8"/>
  <c r="R34" i="8"/>
  <c r="R32" i="8"/>
  <c r="R30" i="8"/>
  <c r="R28" i="8"/>
  <c r="R26" i="8"/>
  <c r="R24" i="8"/>
  <c r="R22" i="8"/>
  <c r="R20" i="8"/>
  <c r="R18" i="8"/>
  <c r="R16" i="8"/>
  <c r="R14" i="8"/>
  <c r="R12" i="8"/>
  <c r="R9" i="8"/>
  <c r="R10" i="8"/>
  <c r="R39" i="8"/>
  <c r="R37" i="8"/>
  <c r="R35" i="8"/>
  <c r="R33" i="8"/>
  <c r="R31" i="8"/>
  <c r="R29" i="8"/>
  <c r="R27" i="8"/>
  <c r="R25" i="8"/>
  <c r="R23" i="8"/>
  <c r="R21" i="8"/>
  <c r="R19" i="8"/>
  <c r="R17" i="8"/>
  <c r="R15" i="8"/>
  <c r="R13" i="8"/>
  <c r="R11" i="8"/>
  <c r="J10" i="8"/>
  <c r="J23" i="6"/>
  <c r="J17" i="6"/>
  <c r="J19" i="6"/>
  <c r="J39" i="6"/>
  <c r="J15" i="6"/>
  <c r="J35" i="6"/>
  <c r="J33" i="6"/>
  <c r="J31" i="6"/>
  <c r="J25" i="6"/>
  <c r="J29" i="6"/>
  <c r="J13" i="6"/>
  <c r="J27" i="6"/>
  <c r="J11" i="6"/>
  <c r="J37" i="6"/>
  <c r="J38" i="6"/>
  <c r="J36" i="6"/>
  <c r="J34" i="6"/>
  <c r="J32" i="6"/>
  <c r="J30" i="6"/>
  <c r="J28" i="6"/>
  <c r="J26" i="6"/>
  <c r="J24" i="6"/>
  <c r="J22" i="6"/>
  <c r="J20" i="6"/>
  <c r="J18" i="6"/>
  <c r="J16" i="6"/>
  <c r="J14" i="6"/>
  <c r="J12" i="6"/>
  <c r="J9" i="6"/>
  <c r="H6" i="9"/>
  <c r="T16" i="9"/>
  <c r="T23" i="9"/>
  <c r="P26" i="9"/>
  <c r="L29" i="9"/>
  <c r="T31" i="9"/>
  <c r="P34" i="9"/>
  <c r="L37" i="9"/>
  <c r="T39" i="9"/>
  <c r="T22" i="9"/>
  <c r="L31" i="9"/>
  <c r="P23" i="9"/>
  <c r="L34" i="9"/>
  <c r="T17" i="9"/>
  <c r="L24" i="9"/>
  <c r="T26" i="9"/>
  <c r="P29" i="9"/>
  <c r="L32" i="9"/>
  <c r="T34" i="9"/>
  <c r="P37" i="9"/>
  <c r="Q10" i="9"/>
  <c r="T33" i="9"/>
  <c r="L26" i="9"/>
  <c r="P31" i="9"/>
  <c r="P39" i="9"/>
  <c r="T18" i="9"/>
  <c r="P24" i="9"/>
  <c r="L27" i="9"/>
  <c r="T29" i="9"/>
  <c r="P32" i="9"/>
  <c r="L35" i="9"/>
  <c r="T37" i="9"/>
  <c r="T19" i="9"/>
  <c r="T24" i="9"/>
  <c r="P27" i="9"/>
  <c r="L30" i="9"/>
  <c r="T32" i="9"/>
  <c r="P35" i="9"/>
  <c r="L38" i="9"/>
  <c r="T20" i="9"/>
  <c r="L25" i="9"/>
  <c r="T27" i="9"/>
  <c r="P30" i="9"/>
  <c r="L33" i="9"/>
  <c r="T35" i="9"/>
  <c r="P38" i="9"/>
  <c r="T38" i="9"/>
  <c r="P28" i="9"/>
  <c r="L39" i="9"/>
  <c r="T28" i="9"/>
  <c r="T36" i="9"/>
  <c r="T21" i="9"/>
  <c r="P25" i="9"/>
  <c r="L28" i="9"/>
  <c r="T30" i="9"/>
  <c r="P33" i="9"/>
  <c r="L36" i="9"/>
  <c r="T25" i="9"/>
  <c r="P36" i="9"/>
  <c r="T10" i="9"/>
  <c r="Q11" i="9"/>
  <c r="M12" i="9"/>
  <c r="Q13" i="9"/>
  <c r="M14" i="9"/>
  <c r="Q15" i="9"/>
  <c r="M16" i="9"/>
  <c r="Q17" i="9"/>
  <c r="M18" i="9"/>
  <c r="Q19" i="9"/>
  <c r="M20" i="9"/>
  <c r="Q21" i="9"/>
  <c r="M22" i="9"/>
  <c r="Q23" i="9"/>
  <c r="M24" i="9"/>
  <c r="Q25" i="9"/>
  <c r="M26" i="9"/>
  <c r="Q27" i="9"/>
  <c r="M28" i="9"/>
  <c r="Q29" i="9"/>
  <c r="M30" i="9"/>
  <c r="Q31" i="9"/>
  <c r="M32" i="9"/>
  <c r="Q33" i="9"/>
  <c r="M34" i="9"/>
  <c r="Q35" i="9"/>
  <c r="M36" i="9"/>
  <c r="Q37" i="9"/>
  <c r="M38" i="9"/>
  <c r="Q39" i="9"/>
  <c r="N10" i="9"/>
  <c r="P18" i="9"/>
  <c r="L19" i="9"/>
  <c r="P22" i="9"/>
  <c r="L23" i="9"/>
  <c r="J11" i="9"/>
  <c r="R11" i="9"/>
  <c r="N12" i="9"/>
  <c r="J13" i="9"/>
  <c r="R13" i="9"/>
  <c r="N14" i="9"/>
  <c r="J15" i="9"/>
  <c r="R15" i="9"/>
  <c r="N16" i="9"/>
  <c r="J17" i="9"/>
  <c r="R17" i="9"/>
  <c r="N18" i="9"/>
  <c r="J19" i="9"/>
  <c r="R19" i="9"/>
  <c r="N20" i="9"/>
  <c r="J21" i="9"/>
  <c r="R21" i="9"/>
  <c r="N22" i="9"/>
  <c r="J23" i="9"/>
  <c r="R23" i="9"/>
  <c r="N24" i="9"/>
  <c r="J25" i="9"/>
  <c r="R25" i="9"/>
  <c r="N26" i="9"/>
  <c r="J27" i="9"/>
  <c r="R27" i="9"/>
  <c r="N28" i="9"/>
  <c r="J29" i="9"/>
  <c r="R29" i="9"/>
  <c r="N30" i="9"/>
  <c r="J31" i="9"/>
  <c r="R31" i="9"/>
  <c r="N32" i="9"/>
  <c r="J33" i="9"/>
  <c r="R33" i="9"/>
  <c r="N34" i="9"/>
  <c r="J35" i="9"/>
  <c r="R35" i="9"/>
  <c r="N36" i="9"/>
  <c r="J37" i="9"/>
  <c r="R37" i="9"/>
  <c r="N38" i="9"/>
  <c r="J39" i="9"/>
  <c r="R39" i="9"/>
  <c r="O10" i="9"/>
  <c r="M10" i="9"/>
  <c r="L20" i="9"/>
  <c r="P19" i="9"/>
  <c r="L18" i="9"/>
  <c r="L16" i="9"/>
  <c r="T12" i="9"/>
  <c r="O39" i="9"/>
  <c r="O37" i="9"/>
  <c r="O35" i="9"/>
  <c r="O33" i="9"/>
  <c r="O31" i="9"/>
  <c r="O29" i="9"/>
  <c r="O27" i="9"/>
  <c r="K26" i="9"/>
  <c r="K24" i="9"/>
  <c r="K22" i="9"/>
  <c r="K20" i="9"/>
  <c r="K18" i="9"/>
  <c r="S16" i="9"/>
  <c r="K16" i="9"/>
  <c r="S14" i="9"/>
  <c r="O13" i="9"/>
  <c r="S12" i="9"/>
  <c r="K12" i="9"/>
  <c r="O11" i="9"/>
  <c r="P21" i="9"/>
  <c r="P17" i="9"/>
  <c r="P15" i="9"/>
  <c r="L14" i="9"/>
  <c r="S38" i="9"/>
  <c r="S36" i="9"/>
  <c r="S34" i="9"/>
  <c r="S32" i="9"/>
  <c r="S30" i="9"/>
  <c r="S28" i="9"/>
  <c r="S26" i="9"/>
  <c r="S24" i="9"/>
  <c r="S22" i="9"/>
  <c r="S20" i="9"/>
  <c r="S18" i="9"/>
  <c r="O15" i="9"/>
  <c r="K10" i="9"/>
  <c r="J38" i="9"/>
  <c r="R36" i="9"/>
  <c r="N35" i="9"/>
  <c r="J34" i="9"/>
  <c r="R32" i="9"/>
  <c r="N31" i="9"/>
  <c r="J30" i="9"/>
  <c r="R28" i="9"/>
  <c r="N27" i="9"/>
  <c r="J26" i="9"/>
  <c r="J24" i="9"/>
  <c r="R22" i="9"/>
  <c r="N21" i="9"/>
  <c r="J20" i="9"/>
  <c r="R18" i="9"/>
  <c r="N17" i="9"/>
  <c r="J16" i="9"/>
  <c r="R14" i="9"/>
  <c r="N13" i="9"/>
  <c r="R12" i="9"/>
  <c r="J12" i="9"/>
  <c r="L22" i="9"/>
  <c r="T14" i="9"/>
  <c r="P13" i="9"/>
  <c r="L12" i="9"/>
  <c r="L10" i="9"/>
  <c r="K38" i="9"/>
  <c r="K36" i="9"/>
  <c r="K34" i="9"/>
  <c r="K32" i="9"/>
  <c r="K30" i="9"/>
  <c r="K28" i="9"/>
  <c r="O25" i="9"/>
  <c r="O23" i="9"/>
  <c r="O21" i="9"/>
  <c r="O19" i="9"/>
  <c r="O17" i="9"/>
  <c r="K14" i="9"/>
  <c r="S10" i="9"/>
  <c r="N39" i="9"/>
  <c r="R38" i="9"/>
  <c r="N37" i="9"/>
  <c r="J36" i="9"/>
  <c r="R34" i="9"/>
  <c r="N33" i="9"/>
  <c r="J32" i="9"/>
  <c r="R30" i="9"/>
  <c r="N29" i="9"/>
  <c r="J28" i="9"/>
  <c r="R26" i="9"/>
  <c r="N25" i="9"/>
  <c r="R24" i="9"/>
  <c r="N23" i="9"/>
  <c r="J22" i="9"/>
  <c r="R20" i="9"/>
  <c r="N19" i="9"/>
  <c r="J18" i="9"/>
  <c r="R16" i="9"/>
  <c r="N15" i="9"/>
  <c r="J14" i="9"/>
  <c r="N11" i="9"/>
  <c r="R10" i="9"/>
  <c r="M39" i="9"/>
  <c r="Q38" i="9"/>
  <c r="M37" i="9"/>
  <c r="Q36" i="9"/>
  <c r="M35" i="9"/>
  <c r="Q34" i="9"/>
  <c r="M33" i="9"/>
  <c r="Q32" i="9"/>
  <c r="M31" i="9"/>
  <c r="Q30" i="9"/>
  <c r="M29" i="9"/>
  <c r="Q28" i="9"/>
  <c r="M27" i="9"/>
  <c r="Q26" i="9"/>
  <c r="M25" i="9"/>
  <c r="Q24" i="9"/>
  <c r="M23" i="9"/>
  <c r="Q22" i="9"/>
  <c r="M21" i="9"/>
  <c r="Q20" i="9"/>
  <c r="M19" i="9"/>
  <c r="Q18" i="9"/>
  <c r="M17" i="9"/>
  <c r="Q16" i="9"/>
  <c r="M15" i="9"/>
  <c r="Q14" i="9"/>
  <c r="M13" i="9"/>
  <c r="Q12" i="9"/>
  <c r="M11" i="9"/>
  <c r="L21" i="9"/>
  <c r="P20" i="9"/>
  <c r="L17" i="9"/>
  <c r="P16" i="9"/>
  <c r="T15" i="9"/>
  <c r="L15" i="9"/>
  <c r="P14" i="9"/>
  <c r="T13" i="9"/>
  <c r="L13" i="9"/>
  <c r="P12" i="9"/>
  <c r="T11" i="9"/>
  <c r="L11" i="9"/>
  <c r="P10" i="9"/>
  <c r="S39" i="9"/>
  <c r="K39" i="9"/>
  <c r="O38" i="9"/>
  <c r="S37" i="9"/>
  <c r="K37" i="9"/>
  <c r="O36" i="9"/>
  <c r="S35" i="9"/>
  <c r="K35" i="9"/>
  <c r="O34" i="9"/>
  <c r="S33" i="9"/>
  <c r="K33" i="9"/>
  <c r="O32" i="9"/>
  <c r="S31" i="9"/>
  <c r="K31" i="9"/>
  <c r="O30" i="9"/>
  <c r="S29" i="9"/>
  <c r="K29" i="9"/>
  <c r="O28" i="9"/>
  <c r="S27" i="9"/>
  <c r="K27" i="9"/>
  <c r="O26" i="9"/>
  <c r="S25" i="9"/>
  <c r="K25" i="9"/>
  <c r="O24" i="9"/>
  <c r="S23" i="9"/>
  <c r="K23" i="9"/>
  <c r="O22" i="9"/>
  <c r="S21" i="9"/>
  <c r="K21" i="9"/>
  <c r="O20" i="9"/>
  <c r="S19" i="9"/>
  <c r="K19" i="9"/>
  <c r="O18" i="9"/>
  <c r="S17" i="9"/>
  <c r="K17" i="9"/>
  <c r="O16" i="9"/>
  <c r="S15" i="9"/>
  <c r="K15" i="9"/>
  <c r="O14" i="9"/>
  <c r="S13" i="9"/>
  <c r="K13" i="9"/>
  <c r="O12" i="9"/>
  <c r="S11" i="9"/>
  <c r="K11" i="9"/>
  <c r="H7" i="9" l="1"/>
  <c r="I10" i="9"/>
  <c r="I11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12" i="9"/>
  <c r="I14" i="9"/>
  <c r="I16" i="9"/>
  <c r="I18" i="9"/>
  <c r="I20" i="9"/>
  <c r="I22" i="9"/>
  <c r="I24" i="9"/>
  <c r="I26" i="9"/>
  <c r="I28" i="9"/>
  <c r="I30" i="9"/>
  <c r="I32" i="9"/>
  <c r="I34" i="9"/>
  <c r="I36" i="9"/>
  <c r="I38" i="9"/>
  <c r="K8" i="8" l="1"/>
  <c r="M8" i="8"/>
  <c r="N8" i="8"/>
  <c r="S8" i="8"/>
  <c r="U8" i="8"/>
  <c r="B2" i="6" a="1"/>
  <c r="B2" i="6" s="1"/>
  <c r="A2" i="6" a="1"/>
  <c r="A2" i="6" s="1"/>
  <c r="R9" i="6" l="1"/>
  <c r="R23" i="6"/>
  <c r="R25" i="6"/>
  <c r="R37" i="6"/>
  <c r="R13" i="6"/>
  <c r="R27" i="6"/>
  <c r="R10" i="6"/>
  <c r="R15" i="6"/>
  <c r="R17" i="6"/>
  <c r="R19" i="6"/>
  <c r="R33" i="6"/>
  <c r="R35" i="6"/>
  <c r="R12" i="6"/>
  <c r="R14" i="6"/>
  <c r="R16" i="6"/>
  <c r="R18" i="6"/>
  <c r="R20" i="6"/>
  <c r="R22" i="6"/>
  <c r="R24" i="6"/>
  <c r="R26" i="6"/>
  <c r="R28" i="6"/>
  <c r="R30" i="6"/>
  <c r="R32" i="6"/>
  <c r="R34" i="6"/>
  <c r="R36" i="6"/>
  <c r="R38" i="6"/>
  <c r="R21" i="6"/>
  <c r="R29" i="6"/>
  <c r="R11" i="6"/>
  <c r="R31" i="6"/>
  <c r="R39" i="6"/>
  <c r="Q11" i="6"/>
  <c r="Q13" i="6"/>
  <c r="Q15" i="6"/>
  <c r="Q17" i="6"/>
  <c r="Q19" i="6"/>
  <c r="Q21" i="6"/>
  <c r="Q23" i="6"/>
  <c r="Q25" i="6"/>
  <c r="Q27" i="6"/>
  <c r="Q29" i="6"/>
  <c r="Q31" i="6"/>
  <c r="Q33" i="6"/>
  <c r="Q35" i="6"/>
  <c r="Q37" i="6"/>
  <c r="Q39" i="6"/>
  <c r="Q10" i="6"/>
  <c r="Q12" i="6"/>
  <c r="Q14" i="6"/>
  <c r="Q16" i="6"/>
  <c r="Q18" i="6"/>
  <c r="Q20" i="6"/>
  <c r="Q22" i="6"/>
  <c r="Q24" i="6"/>
  <c r="Q26" i="6"/>
  <c r="Q28" i="6"/>
  <c r="Q30" i="6"/>
  <c r="Q32" i="6"/>
  <c r="Q34" i="6"/>
  <c r="Q36" i="6"/>
  <c r="Q38" i="6"/>
  <c r="Q9" i="6"/>
  <c r="S11" i="6"/>
  <c r="S13" i="6"/>
  <c r="S15" i="6"/>
  <c r="S17" i="6"/>
  <c r="S19" i="6"/>
  <c r="S21" i="6"/>
  <c r="S23" i="6"/>
  <c r="S25" i="6"/>
  <c r="S27" i="6"/>
  <c r="S29" i="6"/>
  <c r="S31" i="6"/>
  <c r="S33" i="6"/>
  <c r="S35" i="6"/>
  <c r="S37" i="6"/>
  <c r="S39" i="6"/>
  <c r="S10" i="6"/>
  <c r="S12" i="6"/>
  <c r="S14" i="6"/>
  <c r="S16" i="6"/>
  <c r="S18" i="6"/>
  <c r="S20" i="6"/>
  <c r="S22" i="6"/>
  <c r="S24" i="6"/>
  <c r="S26" i="6"/>
  <c r="S28" i="6"/>
  <c r="S30" i="6"/>
  <c r="S32" i="6"/>
  <c r="S34" i="6"/>
  <c r="S36" i="6"/>
  <c r="S38" i="6"/>
  <c r="S9" i="6"/>
  <c r="P10" i="6"/>
  <c r="P19" i="6"/>
  <c r="P29" i="6"/>
  <c r="P37" i="6"/>
  <c r="P12" i="6"/>
  <c r="P14" i="6"/>
  <c r="P16" i="6"/>
  <c r="P18" i="6"/>
  <c r="P20" i="6"/>
  <c r="P22" i="6"/>
  <c r="P24" i="6"/>
  <c r="P26" i="6"/>
  <c r="P28" i="6"/>
  <c r="P30" i="6"/>
  <c r="P32" i="6"/>
  <c r="P34" i="6"/>
  <c r="P36" i="6"/>
  <c r="P38" i="6"/>
  <c r="P35" i="6"/>
  <c r="P39" i="6"/>
  <c r="P13" i="6"/>
  <c r="P21" i="6"/>
  <c r="P25" i="6"/>
  <c r="P31" i="6"/>
  <c r="P17" i="6"/>
  <c r="P33" i="6"/>
  <c r="P9" i="6"/>
  <c r="P23" i="6"/>
  <c r="P27" i="6"/>
  <c r="P11" i="6"/>
  <c r="P15" i="6"/>
  <c r="K11" i="6"/>
  <c r="K13" i="6"/>
  <c r="K15" i="6"/>
  <c r="K17" i="6"/>
  <c r="K19" i="6"/>
  <c r="K21" i="6"/>
  <c r="K23" i="6"/>
  <c r="K25" i="6"/>
  <c r="K27" i="6"/>
  <c r="K29" i="6"/>
  <c r="K31" i="6"/>
  <c r="K33" i="6"/>
  <c r="K35" i="6"/>
  <c r="K37" i="6"/>
  <c r="K39" i="6"/>
  <c r="K10" i="6"/>
  <c r="K12" i="6"/>
  <c r="K14" i="6"/>
  <c r="K16" i="6"/>
  <c r="K18" i="6"/>
  <c r="K20" i="6"/>
  <c r="K22" i="6"/>
  <c r="K24" i="6"/>
  <c r="K26" i="6"/>
  <c r="K28" i="6"/>
  <c r="K30" i="6"/>
  <c r="K32" i="6"/>
  <c r="K34" i="6"/>
  <c r="K36" i="6"/>
  <c r="K38" i="6"/>
  <c r="K9" i="6"/>
  <c r="O12" i="6"/>
  <c r="O14" i="6"/>
  <c r="O16" i="6"/>
  <c r="O18" i="6"/>
  <c r="O20" i="6"/>
  <c r="O22" i="6"/>
  <c r="O24" i="6"/>
  <c r="O26" i="6"/>
  <c r="O28" i="6"/>
  <c r="O30" i="6"/>
  <c r="O32" i="6"/>
  <c r="O34" i="6"/>
  <c r="O36" i="6"/>
  <c r="O38" i="6"/>
  <c r="O9" i="6"/>
  <c r="O11" i="6"/>
  <c r="O13" i="6"/>
  <c r="O15" i="6"/>
  <c r="O17" i="6"/>
  <c r="O19" i="6"/>
  <c r="O21" i="6"/>
  <c r="O23" i="6"/>
  <c r="O25" i="6"/>
  <c r="O27" i="6"/>
  <c r="O29" i="6"/>
  <c r="O31" i="6"/>
  <c r="O33" i="6"/>
  <c r="O35" i="6"/>
  <c r="O37" i="6"/>
  <c r="O39" i="6"/>
  <c r="O10" i="6"/>
  <c r="L9" i="6"/>
  <c r="L11" i="6"/>
  <c r="L13" i="6"/>
  <c r="L15" i="6"/>
  <c r="L17" i="6"/>
  <c r="L19" i="6"/>
  <c r="L21" i="6"/>
  <c r="L23" i="6"/>
  <c r="L25" i="6"/>
  <c r="L27" i="6"/>
  <c r="L29" i="6"/>
  <c r="L31" i="6"/>
  <c r="L33" i="6"/>
  <c r="L35" i="6"/>
  <c r="L37" i="6"/>
  <c r="L39" i="6"/>
  <c r="L18" i="6"/>
  <c r="L28" i="6"/>
  <c r="L12" i="6"/>
  <c r="L14" i="6"/>
  <c r="L24" i="6"/>
  <c r="L10" i="6"/>
  <c r="L16" i="6"/>
  <c r="L20" i="6"/>
  <c r="L32" i="6"/>
  <c r="L36" i="6"/>
  <c r="L22" i="6"/>
  <c r="L26" i="6"/>
  <c r="L30" i="6"/>
  <c r="L34" i="6"/>
  <c r="L38" i="6"/>
  <c r="N10" i="6"/>
  <c r="N26" i="6"/>
  <c r="N16" i="6"/>
  <c r="N30" i="6"/>
  <c r="N32" i="6"/>
  <c r="N9" i="6"/>
  <c r="N12" i="6"/>
  <c r="N36" i="6"/>
  <c r="N11" i="6"/>
  <c r="N13" i="6"/>
  <c r="N15" i="6"/>
  <c r="N17" i="6"/>
  <c r="N19" i="6"/>
  <c r="N21" i="6"/>
  <c r="N23" i="6"/>
  <c r="N25" i="6"/>
  <c r="N27" i="6"/>
  <c r="N29" i="6"/>
  <c r="N31" i="6"/>
  <c r="N33" i="6"/>
  <c r="N35" i="6"/>
  <c r="N37" i="6"/>
  <c r="N39" i="6"/>
  <c r="N14" i="6"/>
  <c r="N18" i="6"/>
  <c r="N20" i="6"/>
  <c r="N22" i="6"/>
  <c r="N28" i="6"/>
  <c r="N34" i="6"/>
  <c r="N24" i="6"/>
  <c r="N38" i="6"/>
  <c r="T9" i="6"/>
  <c r="T24" i="6"/>
  <c r="T32" i="6"/>
  <c r="T11" i="6"/>
  <c r="T13" i="6"/>
  <c r="T15" i="6"/>
  <c r="T17" i="6"/>
  <c r="T19" i="6"/>
  <c r="T21" i="6"/>
  <c r="T23" i="6"/>
  <c r="T25" i="6"/>
  <c r="T27" i="6"/>
  <c r="T29" i="6"/>
  <c r="T31" i="6"/>
  <c r="T33" i="6"/>
  <c r="T35" i="6"/>
  <c r="T37" i="6"/>
  <c r="T39" i="6"/>
  <c r="T16" i="6"/>
  <c r="T22" i="6"/>
  <c r="T26" i="6"/>
  <c r="T30" i="6"/>
  <c r="T14" i="6"/>
  <c r="T34" i="6"/>
  <c r="T38" i="6"/>
  <c r="T20" i="6"/>
  <c r="T28" i="6"/>
  <c r="T36" i="6"/>
  <c r="T10" i="6"/>
  <c r="T12" i="6"/>
  <c r="T18" i="6"/>
  <c r="U12" i="6"/>
  <c r="U14" i="6"/>
  <c r="U16" i="6"/>
  <c r="U18" i="6"/>
  <c r="U20" i="6"/>
  <c r="U22" i="6"/>
  <c r="U24" i="6"/>
  <c r="U26" i="6"/>
  <c r="U28" i="6"/>
  <c r="U30" i="6"/>
  <c r="U32" i="6"/>
  <c r="U34" i="6"/>
  <c r="U36" i="6"/>
  <c r="U38" i="6"/>
  <c r="U9" i="6"/>
  <c r="U11" i="6"/>
  <c r="U13" i="6"/>
  <c r="U15" i="6"/>
  <c r="U17" i="6"/>
  <c r="U19" i="6"/>
  <c r="U21" i="6"/>
  <c r="U23" i="6"/>
  <c r="U25" i="6"/>
  <c r="U27" i="6"/>
  <c r="U29" i="6"/>
  <c r="U31" i="6"/>
  <c r="U33" i="6"/>
  <c r="U35" i="6"/>
  <c r="U37" i="6"/>
  <c r="U39" i="6"/>
  <c r="U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9" i="6"/>
  <c r="M11" i="6"/>
  <c r="M13" i="6"/>
  <c r="M15" i="6"/>
  <c r="M17" i="6"/>
  <c r="M19" i="6"/>
  <c r="M21" i="6"/>
  <c r="M23" i="6"/>
  <c r="M25" i="6"/>
  <c r="M27" i="6"/>
  <c r="M29" i="6"/>
  <c r="M31" i="6"/>
  <c r="M33" i="6"/>
  <c r="M35" i="6"/>
  <c r="M37" i="6"/>
  <c r="M39" i="6"/>
  <c r="M10" i="6"/>
  <c r="I5" i="8"/>
  <c r="O8" i="8"/>
  <c r="L8" i="8"/>
  <c r="T8" i="8"/>
  <c r="P8" i="8"/>
  <c r="Q8" i="8"/>
  <c r="J8" i="8"/>
  <c r="R8" i="8"/>
  <c r="F2" i="6" a="1"/>
  <c r="F2" i="6" s="1"/>
  <c r="I6" i="6" s="1"/>
  <c r="E2" i="6" a="1"/>
  <c r="E2" i="6" s="1"/>
  <c r="I5" i="6" s="1"/>
  <c r="K8" i="6" l="1"/>
  <c r="S8" i="6"/>
  <c r="P8" i="6"/>
  <c r="L8" i="6"/>
  <c r="O8" i="6"/>
  <c r="T8" i="6"/>
  <c r="Q8" i="6"/>
  <c r="M8" i="6"/>
  <c r="U8" i="6"/>
  <c r="J8" i="6"/>
  <c r="R8" i="6"/>
  <c r="N8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<sst xmlns="http://schemas.openxmlformats.org/spreadsheetml/2006/main" count="108" uniqueCount="56">
  <si>
    <t>備考</t>
  </si>
  <si>
    <t>作付名</t>
    <rPh sb="0" eb="2">
      <t>サクツケ</t>
    </rPh>
    <rPh sb="2" eb="3">
      <t>メイ</t>
    </rPh>
    <phoneticPr fontId="2"/>
  </si>
  <si>
    <t>集計方法</t>
    <rPh sb="0" eb="2">
      <t>シュウケイ</t>
    </rPh>
    <rPh sb="2" eb="4">
      <t>ホウホウ</t>
    </rPh>
    <phoneticPr fontId="2"/>
  </si>
  <si>
    <t>集計単位</t>
    <rPh sb="0" eb="2">
      <t>シュウケイ</t>
    </rPh>
    <rPh sb="2" eb="4">
      <t>タンイ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</si>
  <si>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</si>
  <si>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</si>
  <si>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</si>
  <si>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＜説明＞</t>
    <rPh sb="1" eb="3">
      <t>セツメイ</t>
    </rPh>
    <phoneticPr fontId="2"/>
  </si>
  <si>
    <t>この『アグリノートExcelツール_出荷先別集計』では</t>
    <rPh sb="18" eb="21">
      <t>シュッカサキ</t>
    </rPh>
    <rPh sb="21" eb="22">
      <t>ベツ</t>
    </rPh>
    <rPh sb="22" eb="24">
      <t>シュウケイ</t>
    </rPh>
    <phoneticPr fontId="2"/>
  </si>
  <si>
    <t>登録済みの出荷記録から、出荷先別の出荷数量・平均単価・合計金額を</t>
    <rPh sb="0" eb="3">
      <t>トウロクズ</t>
    </rPh>
    <rPh sb="5" eb="7">
      <t>シュッカ</t>
    </rPh>
    <rPh sb="7" eb="9">
      <t>キロク</t>
    </rPh>
    <rPh sb="12" eb="15">
      <t>シュッカサキ</t>
    </rPh>
    <rPh sb="15" eb="16">
      <t>ベツ</t>
    </rPh>
    <rPh sb="17" eb="19">
      <t>シュッカ</t>
    </rPh>
    <rPh sb="19" eb="21">
      <t>スウリョウ</t>
    </rPh>
    <rPh sb="22" eb="26">
      <t>ヘイキンタンカ</t>
    </rPh>
    <rPh sb="27" eb="31">
      <t>ゴウケイキンガク</t>
    </rPh>
    <phoneticPr fontId="2"/>
  </si>
  <si>
    <t>品質・規格ごとに集計することができます。</t>
    <rPh sb="0" eb="2">
      <t>ヒンシツ</t>
    </rPh>
    <rPh sb="3" eb="5">
      <t>キカク</t>
    </rPh>
    <rPh sb="8" eb="10">
      <t>シュウケイ</t>
    </rPh>
    <phoneticPr fontId="2"/>
  </si>
  <si>
    <t>＜使い方＞</t>
    <rPh sb="1" eb="2">
      <t>ツカ</t>
    </rPh>
    <rPh sb="3" eb="4">
      <t>カタ</t>
    </rPh>
    <phoneticPr fontId="2"/>
  </si>
  <si>
    <t>　　※必要に応じて条件を指定します。</t>
    <rPh sb="3" eb="5">
      <t>ヒツヨウ</t>
    </rPh>
    <rPh sb="6" eb="7">
      <t>オウ</t>
    </rPh>
    <rPh sb="9" eb="11">
      <t>ジョウケン</t>
    </rPh>
    <rPh sb="12" eb="14">
      <t>シテイ</t>
    </rPh>
    <phoneticPr fontId="4"/>
  </si>
  <si>
    <t>　出力　＞　日誌データ　＞　出荷記録</t>
    <rPh sb="1" eb="3">
      <t>シュツリョク</t>
    </rPh>
    <rPh sb="6" eb="8">
      <t>ニッシ</t>
    </rPh>
    <rPh sb="14" eb="16">
      <t>シュッカ</t>
    </rPh>
    <rPh sb="16" eb="18">
      <t>キロク</t>
    </rPh>
    <phoneticPr fontId="4"/>
  </si>
  <si>
    <t>2.　出力データ「出荷記録１ 出荷先」を貼り付ける</t>
    <rPh sb="3" eb="5">
      <t>シュツリョク</t>
    </rPh>
    <rPh sb="9" eb="11">
      <t>シュッカ</t>
    </rPh>
    <rPh sb="11" eb="13">
      <t>キロク</t>
    </rPh>
    <rPh sb="15" eb="18">
      <t>シュッカサキ</t>
    </rPh>
    <rPh sb="20" eb="21">
      <t>ハ</t>
    </rPh>
    <rPh sb="22" eb="23">
      <t>ツ</t>
    </rPh>
    <phoneticPr fontId="4"/>
  </si>
  <si>
    <t>　2-2.　すべて選択して、コピーする</t>
    <rPh sb="9" eb="11">
      <t>センタク</t>
    </rPh>
    <phoneticPr fontId="4"/>
  </si>
  <si>
    <t>3.　出荷先別集計を行う</t>
    <rPh sb="3" eb="5">
      <t>シュッカ</t>
    </rPh>
    <rPh sb="5" eb="6">
      <t>サキ</t>
    </rPh>
    <rPh sb="6" eb="7">
      <t>ベツ</t>
    </rPh>
    <rPh sb="7" eb="9">
      <t>シュウケイ</t>
    </rPh>
    <rPh sb="10" eb="11">
      <t>オコナ</t>
    </rPh>
    <phoneticPr fontId="2"/>
  </si>
  <si>
    <t>＜備考＞</t>
    <rPh sb="1" eb="3">
      <t>ビコウ</t>
    </rPh>
    <phoneticPr fontId="2"/>
  </si>
  <si>
    <t>1.　アグリノートで出力を行う</t>
    <rPh sb="10" eb="12">
      <t>シュツリョク</t>
    </rPh>
    <rPh sb="13" eb="14">
      <t>オコナ</t>
    </rPh>
    <phoneticPr fontId="4"/>
  </si>
  <si>
    <t>品質・規格</t>
    <rPh sb="0" eb="2">
      <t>ヒンシツ</t>
    </rPh>
    <rPh sb="3" eb="5">
      <t>キカク</t>
    </rPh>
    <phoneticPr fontId="2"/>
  </si>
  <si>
    <t>出荷開始日</t>
    <rPh sb="0" eb="2">
      <t>シュッカ</t>
    </rPh>
    <rPh sb="2" eb="5">
      <t>カイシビ</t>
    </rPh>
    <phoneticPr fontId="2"/>
  </si>
  <si>
    <t>出荷終了日</t>
    <rPh sb="0" eb="2">
      <t>シュッカ</t>
    </rPh>
    <rPh sb="2" eb="5">
      <t>シュウリョウビ</t>
    </rPh>
    <phoneticPr fontId="2"/>
  </si>
  <si>
    <t>すべて</t>
    <phoneticPr fontId="2"/>
  </si>
  <si>
    <t>単位あたりの平均単価</t>
  </si>
  <si>
    <t>集計開始日</t>
    <rPh sb="0" eb="2">
      <t>シュウケイ</t>
    </rPh>
    <rPh sb="2" eb="5">
      <t>カイシビ</t>
    </rPh>
    <phoneticPr fontId="2"/>
  </si>
  <si>
    <t>すべての出荷先</t>
    <rPh sb="4" eb="7">
      <t>シュッカサキ</t>
    </rPh>
    <phoneticPr fontId="2"/>
  </si>
  <si>
    <t>右の期間内</t>
    <phoneticPr fontId="2"/>
  </si>
  <si>
    <t>集計終了日</t>
    <rPh sb="0" eb="2">
      <t>シュウケイ</t>
    </rPh>
    <rPh sb="2" eb="4">
      <t>シュリョウ</t>
    </rPh>
    <rPh sb="4" eb="5">
      <t>ビ</t>
    </rPh>
    <phoneticPr fontId="2"/>
  </si>
  <si>
    <t>集計終了日</t>
    <rPh sb="0" eb="2">
      <t>シュウケイ</t>
    </rPh>
    <rPh sb="2" eb="5">
      <t>シュウリョウビ</t>
    </rPh>
    <phoneticPr fontId="2"/>
  </si>
  <si>
    <t>kg（1kg）</t>
  </si>
  <si>
    <t>すべての作付</t>
    <rPh sb="4" eb="6">
      <t>サクツケ</t>
    </rPh>
    <phoneticPr fontId="2"/>
  </si>
  <si>
    <t>kg（1kg）</t>
    <phoneticPr fontId="2"/>
  </si>
  <si>
    <t>　3-2.　緑色セルの表示条件を選択する</t>
    <rPh sb="6" eb="8">
      <t>ミドリイロ</t>
    </rPh>
    <rPh sb="11" eb="13">
      <t>ヒョウジ</t>
    </rPh>
    <rPh sb="13" eb="15">
      <t>ジョウケン</t>
    </rPh>
    <rPh sb="16" eb="18">
      <t>センタク</t>
    </rPh>
    <phoneticPr fontId="2"/>
  </si>
  <si>
    <t>　3-3.　各列において、上位3位までの出荷先が色分けして表示される</t>
    <rPh sb="6" eb="7">
      <t>カク</t>
    </rPh>
    <rPh sb="7" eb="8">
      <t>レツ</t>
    </rPh>
    <rPh sb="13" eb="15">
      <t>ジョウイ</t>
    </rPh>
    <rPh sb="16" eb="17">
      <t>イ</t>
    </rPh>
    <rPh sb="20" eb="23">
      <t>シュッカサキ</t>
    </rPh>
    <rPh sb="24" eb="26">
      <t>イロワ</t>
    </rPh>
    <rPh sb="29" eb="31">
      <t>ヒョウジ</t>
    </rPh>
    <phoneticPr fontId="2"/>
  </si>
  <si>
    <t>※表示できる出荷先は30件までとなります。</t>
    <phoneticPr fontId="2"/>
  </si>
  <si>
    <t>※表示できる列は12ヶ月までとなります。</t>
    <rPh sb="6" eb="7">
      <t>レツ</t>
    </rPh>
    <phoneticPr fontId="2"/>
  </si>
  <si>
    <t>　・出荷先別集計（月別集計）　→　12ヶ月まで</t>
    <rPh sb="2" eb="5">
      <t>シュッカサキ</t>
    </rPh>
    <rPh sb="5" eb="6">
      <t>ベツ</t>
    </rPh>
    <rPh sb="6" eb="8">
      <t>シュウケイ</t>
    </rPh>
    <rPh sb="9" eb="11">
      <t>ツキベツ</t>
    </rPh>
    <rPh sb="11" eb="13">
      <t>シュウケイ</t>
    </rPh>
    <rPh sb="20" eb="21">
      <t>ゲツ</t>
    </rPh>
    <phoneticPr fontId="2"/>
  </si>
  <si>
    <t>　・出荷先別集計（週別集計）　→　12週まで</t>
    <rPh sb="2" eb="5">
      <t>シュッカサキ</t>
    </rPh>
    <rPh sb="5" eb="6">
      <t>ベツ</t>
    </rPh>
    <rPh sb="6" eb="8">
      <t>シュウケイ</t>
    </rPh>
    <rPh sb="9" eb="10">
      <t>シュウ</t>
    </rPh>
    <rPh sb="10" eb="11">
      <t>ベツ</t>
    </rPh>
    <rPh sb="11" eb="13">
      <t>シュウケイ</t>
    </rPh>
    <rPh sb="19" eb="20">
      <t>シュウ</t>
    </rPh>
    <phoneticPr fontId="2"/>
  </si>
  <si>
    <t>　・出荷先別集計（作付別集計）　→　作付数12まで</t>
    <rPh sb="2" eb="5">
      <t>シュッカサキ</t>
    </rPh>
    <rPh sb="5" eb="6">
      <t>ベツ</t>
    </rPh>
    <rPh sb="6" eb="8">
      <t>シュウケイ</t>
    </rPh>
    <rPh sb="9" eb="11">
      <t>サクツケ</t>
    </rPh>
    <rPh sb="11" eb="12">
      <t>ベツ</t>
    </rPh>
    <rPh sb="12" eb="14">
      <t>シュウケイ</t>
    </rPh>
    <rPh sb="18" eb="20">
      <t>サクツケ</t>
    </rPh>
    <rPh sb="20" eb="21">
      <t>スウ</t>
    </rPh>
    <phoneticPr fontId="2"/>
  </si>
  <si>
    <t>出荷時期ごとに平均単価を確認し、最適な出荷先を検討してみましょう。</t>
    <rPh sb="0" eb="2">
      <t>シュッカ</t>
    </rPh>
    <rPh sb="2" eb="4">
      <t>ジキ</t>
    </rPh>
    <rPh sb="7" eb="9">
      <t>ヘイキン</t>
    </rPh>
    <rPh sb="9" eb="11">
      <t>タンカ</t>
    </rPh>
    <rPh sb="12" eb="14">
      <t>カクニン</t>
    </rPh>
    <rPh sb="16" eb="18">
      <t>サイテキ</t>
    </rPh>
    <rPh sb="19" eb="22">
      <t>シュッカサキ</t>
    </rPh>
    <rPh sb="23" eb="25">
      <t>ケントウ</t>
    </rPh>
    <phoneticPr fontId="2"/>
  </si>
  <si>
    <t>公開日</t>
  </si>
  <si>
    <t>バージョン</t>
  </si>
  <si>
    <t>初版公開</t>
  </si>
  <si>
    <t>　2-1.　1で出力したファイルのうち、「出荷記録１ 出荷先」を開く</t>
    <rPh sb="8" eb="10">
      <t>シュツリョク</t>
    </rPh>
    <rPh sb="32" eb="33">
      <t>ヒラ</t>
    </rPh>
    <phoneticPr fontId="4"/>
  </si>
  <si>
    <t>（選択してください）</t>
    <rPh sb="1" eb="3">
      <t>センタク</t>
    </rPh>
    <phoneticPr fontId="2"/>
  </si>
  <si>
    <t>kg（1kg）</t>
    <phoneticPr fontId="2"/>
  </si>
  <si>
    <t>単位あたりの数量</t>
  </si>
  <si>
    <t>&lt;お願い&gt;</t>
    <rPh sb="2" eb="3">
      <t>ネガ</t>
    </rPh>
    <phoneticPr fontId="10"/>
  </si>
  <si>
    <t>こちらのサンプルファイルはお役に立てましたか？</t>
    <rPh sb="14" eb="15">
      <t>ヤク</t>
    </rPh>
    <rPh sb="16" eb="17">
      <t>タ</t>
    </rPh>
    <phoneticPr fontId="10"/>
  </si>
  <si>
    <t>下記のフォームにてご評価をお願いします。</t>
    <rPh sb="0" eb="2">
      <t>カキ</t>
    </rPh>
    <rPh sb="10" eb="12">
      <t>ヒョウカ</t>
    </rPh>
    <rPh sb="14" eb="15">
      <t>ネガ</t>
    </rPh>
    <phoneticPr fontId="10"/>
  </si>
  <si>
    <t>よりよいサポート・製品づくりを目指して、みなさんのご評価をお願いします。</t>
    <rPh sb="9" eb="11">
      <t>セイヒン</t>
    </rPh>
    <rPh sb="15" eb="17">
      <t>メザ</t>
    </rPh>
    <rPh sb="26" eb="28">
      <t>ヒョウカ</t>
    </rPh>
    <rPh sb="30" eb="31">
      <t>ネガ</t>
    </rPh>
    <phoneticPr fontId="10"/>
  </si>
  <si>
    <t>サンプルファイルの評価フォーム</t>
    <phoneticPr fontId="10"/>
  </si>
  <si>
    <t>「はじめに」を変更・追記しました。</t>
    <rPh sb="7" eb="9">
      <t>ヘンコウ</t>
    </rPh>
    <rPh sb="10" eb="12">
      <t>ツイキ</t>
    </rPh>
    <phoneticPr fontId="2"/>
  </si>
  <si>
    <t>　2-3.　このファイルの『出荷記録１ 出荷先』シート（橙色）に貼り付ける</t>
    <rPh sb="28" eb="30">
      <t>ダイダイイロ</t>
    </rPh>
    <rPh sb="32" eb="33">
      <t>ハ</t>
    </rPh>
    <rPh sb="34" eb="35">
      <t>ツ</t>
    </rPh>
    <phoneticPr fontId="4"/>
  </si>
  <si>
    <t>　3-1.　『出荷先別集計』シート（緑色）を開く</t>
    <rPh sb="7" eb="10">
      <t>シュッカサキ</t>
    </rPh>
    <rPh sb="10" eb="11">
      <t>ベツ</t>
    </rPh>
    <rPh sb="11" eb="13">
      <t>シュウケイ</t>
    </rPh>
    <rPh sb="18" eb="20">
      <t>ミドリイロ</t>
    </rPh>
    <rPh sb="22" eb="23">
      <t>ヒラ</t>
    </rPh>
    <phoneticPr fontId="2"/>
  </si>
  <si>
    <t>　　※出力形式はCSV(またはExcel)で出力してください。</t>
    <rPh sb="3" eb="5">
      <t>シュツリョク</t>
    </rPh>
    <rPh sb="5" eb="7">
      <t>ケイシキ</t>
    </rPh>
    <rPh sb="22" eb="24">
      <t>シュツリョク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</si>
</sst>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yyyy&quot;年&quot;"/>
    <numFmt numFmtId="178" formatCode="m&quot;月&quot;"/>
    <numFmt numFmtId="179" formatCode="yyyy&quot;年&quot;mm&quot;月&quot;"/>
    <numFmt numFmtId="180" formatCode="dd&quot;日～&quot;"/>
    <numFmt numFmtId="181" formatCode="yyyy/mm/dd\(aaa\)"/>
    <numFmt numFmtId="182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>
      <alignment vertical="center"/>
    </xf>
    <xf numFmtId="40" fontId="0" fillId="0" borderId="4" xfId="1" applyNumberFormat="1" applyFont="1" applyBorder="1">
      <alignment vertical="center"/>
    </xf>
    <xf numFmtId="40" fontId="0" fillId="0" borderId="12" xfId="1" applyNumberFormat="1" applyFont="1" applyBorder="1">
      <alignment vertical="center"/>
    </xf>
    <xf numFmtId="40" fontId="0" fillId="0" borderId="13" xfId="1" applyNumberFormat="1" applyFont="1" applyBorder="1">
      <alignment vertical="center"/>
    </xf>
    <xf numFmtId="40" fontId="0" fillId="0" borderId="14" xfId="1" applyNumberFormat="1" applyFont="1" applyBorder="1">
      <alignment vertical="center"/>
    </xf>
    <xf numFmtId="40" fontId="6" fillId="0" borderId="17" xfId="1" applyNumberFormat="1" applyFont="1" applyFill="1" applyBorder="1">
      <alignment vertical="center"/>
    </xf>
    <xf numFmtId="40" fontId="6" fillId="0" borderId="18" xfId="1" applyNumberFormat="1" applyFont="1" applyFill="1" applyBorder="1">
      <alignment vertical="center"/>
    </xf>
    <xf numFmtId="40" fontId="7" fillId="0" borderId="15" xfId="1" applyNumberFormat="1" applyFont="1" applyFill="1" applyBorder="1" applyAlignment="1">
      <alignment vertical="center"/>
    </xf>
    <xf numFmtId="40" fontId="7" fillId="0" borderId="21" xfId="1" applyNumberFormat="1" applyFont="1" applyFill="1" applyBorder="1" applyAlignment="1">
      <alignment vertical="center"/>
    </xf>
    <xf numFmtId="40" fontId="7" fillId="0" borderId="22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14" fontId="8" fillId="0" borderId="0" xfId="0" applyNumberFormat="1" applyFont="1">
      <alignment vertical="center"/>
    </xf>
    <xf numFmtId="0" fontId="8" fillId="0" borderId="0" xfId="0" applyFont="1">
      <alignment vertical="center"/>
    </xf>
    <xf numFmtId="176" fontId="0" fillId="2" borderId="0" xfId="0" applyNumberFormat="1" applyFill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40" fontId="0" fillId="0" borderId="23" xfId="1" applyNumberFormat="1" applyFont="1" applyBorder="1">
      <alignment vertical="center"/>
    </xf>
    <xf numFmtId="40" fontId="0" fillId="0" borderId="24" xfId="1" applyNumberFormat="1" applyFont="1" applyBorder="1">
      <alignment vertical="center"/>
    </xf>
    <xf numFmtId="40" fontId="0" fillId="0" borderId="25" xfId="1" applyNumberFormat="1" applyFont="1" applyBorder="1">
      <alignment vertical="center"/>
    </xf>
    <xf numFmtId="40" fontId="0" fillId="0" borderId="26" xfId="1" applyNumberFormat="1" applyFont="1" applyBorder="1">
      <alignment vertical="center"/>
    </xf>
    <xf numFmtId="40" fontId="6" fillId="0" borderId="27" xfId="1" applyNumberFormat="1" applyFont="1" applyFill="1" applyBorder="1">
      <alignment vertical="center"/>
    </xf>
    <xf numFmtId="40" fontId="7" fillId="0" borderId="28" xfId="1" applyNumberFormat="1" applyFont="1" applyFill="1" applyBorder="1" applyAlignment="1">
      <alignment vertical="center"/>
    </xf>
    <xf numFmtId="40" fontId="0" fillId="0" borderId="29" xfId="1" applyNumberFormat="1" applyFont="1" applyBorder="1">
      <alignment vertical="center"/>
    </xf>
    <xf numFmtId="40" fontId="6" fillId="0" borderId="30" xfId="1" applyNumberFormat="1" applyFont="1" applyFill="1" applyBorder="1">
      <alignment vertical="center"/>
    </xf>
    <xf numFmtId="40" fontId="6" fillId="0" borderId="31" xfId="1" applyNumberFormat="1" applyFont="1" applyFill="1" applyBorder="1">
      <alignment vertical="center"/>
    </xf>
    <xf numFmtId="40" fontId="7" fillId="0" borderId="32" xfId="1" applyNumberFormat="1" applyFont="1" applyFill="1" applyBorder="1" applyAlignment="1">
      <alignment vertical="center"/>
    </xf>
    <xf numFmtId="40" fontId="7" fillId="0" borderId="33" xfId="1" applyNumberFormat="1" applyFont="1" applyFill="1" applyBorder="1" applyAlignment="1">
      <alignment vertical="center"/>
    </xf>
    <xf numFmtId="181" fontId="0" fillId="2" borderId="0" xfId="0" applyNumberFormat="1" applyFill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8" fillId="5" borderId="5" xfId="0" applyFont="1" applyFill="1" applyBorder="1">
      <alignment vertical="center"/>
    </xf>
    <xf numFmtId="0" fontId="7" fillId="5" borderId="16" xfId="0" applyFont="1" applyFill="1" applyBorder="1" applyAlignment="1">
      <alignment horizontal="center" vertical="center"/>
    </xf>
    <xf numFmtId="177" fontId="8" fillId="5" borderId="10" xfId="0" applyNumberFormat="1" applyFont="1" applyFill="1" applyBorder="1" applyAlignment="1">
      <alignment horizontal="center" vertical="center"/>
    </xf>
    <xf numFmtId="0" fontId="8" fillId="5" borderId="6" xfId="0" applyFont="1" applyFill="1" applyBorder="1">
      <alignment vertical="center"/>
    </xf>
    <xf numFmtId="0" fontId="7" fillId="5" borderId="19" xfId="0" applyFont="1" applyFill="1" applyBorder="1" applyAlignment="1">
      <alignment horizontal="center" vertical="center"/>
    </xf>
    <xf numFmtId="178" fontId="8" fillId="5" borderId="11" xfId="0" applyNumberFormat="1" applyFont="1" applyFill="1" applyBorder="1" applyAlignment="1">
      <alignment horizontal="center" vertical="center"/>
    </xf>
    <xf numFmtId="0" fontId="7" fillId="5" borderId="20" xfId="0" applyFont="1" applyFill="1" applyBorder="1">
      <alignment vertical="center"/>
    </xf>
    <xf numFmtId="0" fontId="8" fillId="5" borderId="7" xfId="0" applyFont="1" applyFill="1" applyBorder="1">
      <alignment vertical="center"/>
    </xf>
    <xf numFmtId="0" fontId="8" fillId="5" borderId="8" xfId="0" applyFont="1" applyFill="1" applyBorder="1">
      <alignment vertical="center"/>
    </xf>
    <xf numFmtId="0" fontId="8" fillId="5" borderId="9" xfId="0" applyFont="1" applyFill="1" applyBorder="1">
      <alignment vertical="center"/>
    </xf>
    <xf numFmtId="179" fontId="8" fillId="5" borderId="10" xfId="0" applyNumberFormat="1" applyFont="1" applyFill="1" applyBorder="1" applyAlignment="1">
      <alignment horizontal="center" vertical="center"/>
    </xf>
    <xf numFmtId="180" fontId="8" fillId="5" borderId="11" xfId="0" applyNumberFormat="1" applyFont="1" applyFill="1" applyBorder="1" applyAlignment="1">
      <alignment horizontal="center" vertical="center"/>
    </xf>
    <xf numFmtId="179" fontId="8" fillId="5" borderId="10" xfId="0" applyNumberFormat="1" applyFont="1" applyFill="1" applyBorder="1" applyAlignment="1">
      <alignment horizontal="left" vertical="center"/>
    </xf>
    <xf numFmtId="0" fontId="9" fillId="0" borderId="3" xfId="2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8">
    <dxf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39994506668294322"/>
        </patternFill>
      </fill>
    </dxf>
    <dxf>
      <font>
        <color theme="0"/>
      </font>
      <fill>
        <patternFill patternType="solid">
          <bgColor theme="9"/>
        </patternFill>
      </fill>
    </dxf>
    <dxf>
      <numFmt numFmtId="183" formatCode="#,###"/>
    </dxf>
    <dxf>
      <font>
        <color theme="0"/>
      </font>
    </dxf>
    <dxf>
      <font>
        <color theme="9" tint="0.79998168889431442"/>
      </font>
      <numFmt numFmtId="0" formatCode="General"/>
    </dxf>
    <dxf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39994506668294322"/>
        </patternFill>
      </fill>
    </dxf>
    <dxf>
      <font>
        <color theme="0"/>
      </font>
      <fill>
        <patternFill patternType="solid">
          <bgColor theme="9"/>
        </patternFill>
      </fill>
    </dxf>
    <dxf>
      <numFmt numFmtId="183" formatCode="#,###"/>
    </dxf>
    <dxf>
      <font>
        <color theme="0"/>
      </font>
    </dxf>
    <dxf>
      <font>
        <color theme="9" tint="0.79998168889431442"/>
      </font>
      <numFmt numFmtId="0" formatCode="General"/>
    </dxf>
    <dxf>
      <fill>
        <patternFill patternType="solid">
          <bgColor theme="9" tint="0.79998168889431442"/>
        </patternFill>
      </fill>
    </dxf>
    <dxf>
      <font>
        <color auto="1"/>
      </font>
      <fill>
        <patternFill patternType="solid">
          <bgColor theme="9" tint="0.39994506668294322"/>
        </patternFill>
      </fill>
    </dxf>
    <dxf>
      <font>
        <color theme="0"/>
      </font>
      <fill>
        <patternFill patternType="solid">
          <bgColor theme="9"/>
        </patternFill>
      </fill>
    </dxf>
    <dxf>
      <numFmt numFmtId="183" formatCode="#,###"/>
    </dxf>
    <dxf>
      <font>
        <color theme="0"/>
      </font>
    </dxf>
    <dxf>
      <font>
        <color theme="9" tint="0.79998168889431442"/>
      </font>
      <numFmt numFmtId="0" formatCode="General"/>
    </dxf>
  </dxfs>
  <tableStyles count="0" defaultTableStyle="TableStyleMedium2" defaultPivotStyle="PivotStyleLight16"/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forms/d/e/1FAIpQLSfA-TDvBbfPU9ekICAcPKPp4cEF3IR4rVcCHI_fnCUiXrD9kw/viewform?usp=pp_url&amp;entry.1511390247=&#20986;&#33655;&#20808;&#21029;&#38598;&#35336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F97E-6929-49A0-9D4C-658B8A4A77D7}">
  <dimension ref="D2:D33"/>
  <sheetViews>
    <sheetView tabSelected="1" workbookViewId="0">
      <selection activeCell="D1" sqref="D1"/>
    </sheetView>
  </sheetViews>
  <sheetFormatPr defaultRowHeight="18.75" x14ac:dyDescent="0.4"/>
  <cols>
    <col min="4" max="4" width="77" bestFit="1" customWidth="1"/>
  </cols>
  <sheetData>
    <row r="2" spans="4:4" x14ac:dyDescent="0.4">
      <c r="D2" s="5" t="s">
        <v>7</v>
      </c>
    </row>
    <row r="3" spans="4:4" x14ac:dyDescent="0.4">
      <c r="D3" s="6" t="s">
        <v>8</v>
      </c>
    </row>
    <row r="4" spans="4:4" x14ac:dyDescent="0.4">
      <c r="D4" s="6" t="s">
        <v>9</v>
      </c>
    </row>
    <row r="5" spans="4:4" x14ac:dyDescent="0.4">
      <c r="D5" s="7" t="s">
        <v>10</v>
      </c>
    </row>
    <row r="6" spans="4:4" x14ac:dyDescent="0.4">
      <c r="D6" s="7" t="s">
        <v>39</v>
      </c>
    </row>
    <row r="8" spans="4:4" x14ac:dyDescent="0.4">
      <c r="D8" s="5" t="s">
        <v>11</v>
      </c>
    </row>
    <row r="9" spans="4:4" x14ac:dyDescent="0.4">
      <c r="D9" s="6" t="s">
        <v>18</v>
      </c>
    </row>
    <row r="10" spans="4:4" x14ac:dyDescent="0.4">
      <c r="D10" s="6" t="s">
        <v>13</v>
      </c>
    </row>
    <row r="11" spans="4:4" x14ac:dyDescent="0.4">
      <c r="D11" s="6" t="s">
        <v>12</v>
      </c>
    </row>
    <row r="12" spans="4:4" x14ac:dyDescent="0.4">
      <c r="D12" s="6" t="s">
        <v>55</v>
      </c>
    </row>
    <row r="13" spans="4:4" x14ac:dyDescent="0.4">
      <c r="D13" s="6" t="s">
        <v>14</v>
      </c>
    </row>
    <row r="14" spans="4:4" x14ac:dyDescent="0.4">
      <c r="D14" s="6" t="s">
        <v>43</v>
      </c>
    </row>
    <row r="15" spans="4:4" x14ac:dyDescent="0.4">
      <c r="D15" s="6" t="s">
        <v>15</v>
      </c>
    </row>
    <row r="16" spans="4:4" x14ac:dyDescent="0.4">
      <c r="D16" s="6" t="s">
        <v>53</v>
      </c>
    </row>
    <row r="17" spans="4:4" x14ac:dyDescent="0.4">
      <c r="D17" s="6" t="s">
        <v>16</v>
      </c>
    </row>
    <row r="18" spans="4:4" x14ac:dyDescent="0.4">
      <c r="D18" s="6" t="s">
        <v>54</v>
      </c>
    </row>
    <row r="19" spans="4:4" x14ac:dyDescent="0.4">
      <c r="D19" s="6" t="s">
        <v>32</v>
      </c>
    </row>
    <row r="20" spans="4:4" x14ac:dyDescent="0.4">
      <c r="D20" s="7" t="s">
        <v>33</v>
      </c>
    </row>
    <row r="22" spans="4:4" x14ac:dyDescent="0.4">
      <c r="D22" s="5" t="s">
        <v>17</v>
      </c>
    </row>
    <row r="23" spans="4:4" x14ac:dyDescent="0.4">
      <c r="D23" s="6" t="s">
        <v>34</v>
      </c>
    </row>
    <row r="24" spans="4:4" x14ac:dyDescent="0.4">
      <c r="D24" s="7" t="s">
        <v>35</v>
      </c>
    </row>
    <row r="25" spans="4:4" x14ac:dyDescent="0.4">
      <c r="D25" s="6" t="s">
        <v>36</v>
      </c>
    </row>
    <row r="26" spans="4:4" x14ac:dyDescent="0.4">
      <c r="D26" s="6" t="s">
        <v>37</v>
      </c>
    </row>
    <row r="27" spans="4:4" x14ac:dyDescent="0.4">
      <c r="D27" s="7" t="s">
        <v>38</v>
      </c>
    </row>
    <row r="29" spans="4:4" x14ac:dyDescent="0.4">
      <c r="D29" s="5" t="s">
        <v>47</v>
      </c>
    </row>
    <row r="30" spans="4:4" x14ac:dyDescent="0.4">
      <c r="D30" s="6" t="s">
        <v>48</v>
      </c>
    </row>
    <row r="31" spans="4:4" x14ac:dyDescent="0.4">
      <c r="D31" s="6" t="s">
        <v>49</v>
      </c>
    </row>
    <row r="32" spans="4:4" x14ac:dyDescent="0.4">
      <c r="D32" s="6" t="s">
        <v>50</v>
      </c>
    </row>
    <row r="33" spans="4:4" x14ac:dyDescent="0.4">
      <c r="D33" s="51" t="s">
        <v>51</v>
      </c>
    </row>
  </sheetData>
  <phoneticPr fontId="2"/>
  <hyperlinks>
    <hyperlink ref="D33" r:id="rId1" xr:uid="{1F42DEE1-1233-48B2-A297-A41CBAAB46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EADC-DA1F-49DB-B983-906120CCE728}">
  <dimension ref="B3:D5"/>
  <sheetViews>
    <sheetView workbookViewId="0">
      <selection activeCell="B5" sqref="B5"/>
    </sheetView>
  </sheetViews>
  <sheetFormatPr defaultRowHeight="18.75" x14ac:dyDescent="0.4"/>
  <cols>
    <col min="2" max="4" width="12.125" customWidth="1"/>
  </cols>
  <sheetData>
    <row r="3" spans="2:4" x14ac:dyDescent="0.4">
      <c r="B3" t="s">
        <v>40</v>
      </c>
      <c r="C3" t="s">
        <v>41</v>
      </c>
      <c r="D3" t="s">
        <v>0</v>
      </c>
    </row>
    <row r="4" spans="2:4" x14ac:dyDescent="0.4">
      <c r="B4" s="8">
        <v>45167</v>
      </c>
      <c r="C4" s="37">
        <v>1</v>
      </c>
      <c r="D4" t="s">
        <v>42</v>
      </c>
    </row>
    <row r="5" spans="2:4" x14ac:dyDescent="0.4">
      <c r="B5" s="8">
        <v>45266</v>
      </c>
      <c r="C5">
        <v>1.1000000000000001</v>
      </c>
      <c r="D5" t="s">
        <v>52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F21E-C138-42E9-BF8E-A8BC4D1E75DC}">
  <sheetPr>
    <tabColor theme="7"/>
  </sheetPr>
  <dimension ref="A2:O49"/>
  <sheetViews>
    <sheetView workbookViewId="0">
      <selection sqref="A1:XFD1048576"/>
    </sheetView>
  </sheetViews>
  <sheetFormatPr defaultRowHeight="18.75" x14ac:dyDescent="0.4"/>
  <cols>
    <col min="1" max="1" width="9.125" style="18" bestFit="1" customWidth="1"/>
    <col min="2" max="2" width="11.5" style="18" bestFit="1" customWidth="1"/>
    <col min="3" max="3" width="9.125" style="18" bestFit="1" customWidth="1"/>
    <col min="4" max="7" width="9" style="18"/>
    <col min="8" max="8" width="9.125" style="18" bestFit="1" customWidth="1"/>
    <col min="9" max="9" width="9" style="18"/>
    <col min="10" max="13" width="9.125" style="18" bestFit="1" customWidth="1"/>
    <col min="14" max="14" width="9" style="18"/>
    <col min="15" max="15" width="10.5" style="18" bestFit="1" customWidth="1"/>
    <col min="16" max="16" width="68.75" style="18" bestFit="1" customWidth="1"/>
    <col min="17" max="16384" width="9" style="18"/>
  </cols>
  <sheetData>
    <row r="2" spans="2:2" x14ac:dyDescent="0.4">
      <c r="B2" s="19"/>
    </row>
    <row r="3" spans="2:2" x14ac:dyDescent="0.4">
      <c r="B3" s="19"/>
    </row>
    <row r="4" spans="2:2" x14ac:dyDescent="0.4">
      <c r="B4" s="19"/>
    </row>
    <row r="5" spans="2:2" x14ac:dyDescent="0.4">
      <c r="B5" s="19"/>
    </row>
    <row r="6" spans="2:2" x14ac:dyDescent="0.4">
      <c r="B6" s="19"/>
    </row>
    <row r="7" spans="2:2" x14ac:dyDescent="0.4">
      <c r="B7" s="19"/>
    </row>
    <row r="8" spans="2:2" x14ac:dyDescent="0.4">
      <c r="B8" s="19"/>
    </row>
    <row r="9" spans="2:2" x14ac:dyDescent="0.4">
      <c r="B9" s="19"/>
    </row>
    <row r="10" spans="2:2" x14ac:dyDescent="0.4">
      <c r="B10" s="19"/>
    </row>
    <row r="11" spans="2:2" x14ac:dyDescent="0.4">
      <c r="B11" s="19"/>
    </row>
    <row r="12" spans="2:2" x14ac:dyDescent="0.4">
      <c r="B12" s="19"/>
    </row>
    <row r="13" spans="2:2" x14ac:dyDescent="0.4">
      <c r="B13" s="19"/>
    </row>
    <row r="14" spans="2:2" x14ac:dyDescent="0.4">
      <c r="B14" s="19"/>
    </row>
    <row r="15" spans="2:2" x14ac:dyDescent="0.4">
      <c r="B15" s="19"/>
    </row>
    <row r="16" spans="2:2" x14ac:dyDescent="0.4">
      <c r="B16" s="19"/>
    </row>
    <row r="17" spans="1:15" x14ac:dyDescent="0.4">
      <c r="B17" s="19"/>
    </row>
    <row r="18" spans="1:15" x14ac:dyDescent="0.4">
      <c r="B18" s="19"/>
    </row>
    <row r="19" spans="1:15" x14ac:dyDescent="0.4">
      <c r="B19" s="19"/>
    </row>
    <row r="20" spans="1:15" x14ac:dyDescent="0.4">
      <c r="B20" s="19"/>
    </row>
    <row r="21" spans="1:15" x14ac:dyDescent="0.4">
      <c r="B21" s="19"/>
    </row>
    <row r="22" spans="1:15" x14ac:dyDescent="0.4">
      <c r="B22" s="19"/>
    </row>
    <row r="23" spans="1:15" x14ac:dyDescent="0.4">
      <c r="B23" s="19"/>
    </row>
    <row r="24" spans="1:15" x14ac:dyDescent="0.4">
      <c r="A24" s="20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4">
      <c r="A25" s="20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x14ac:dyDescent="0.4">
      <c r="A26" s="20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x14ac:dyDescent="0.4">
      <c r="A27" s="20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x14ac:dyDescent="0.4">
      <c r="A28" s="20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x14ac:dyDescent="0.4">
      <c r="A29" s="20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x14ac:dyDescent="0.4">
      <c r="A30" s="2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x14ac:dyDescent="0.4">
      <c r="A31" s="20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4">
      <c r="A32" s="20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4">
      <c r="A33" s="20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4">
      <c r="A34" s="20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x14ac:dyDescent="0.4">
      <c r="A35" s="20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4">
      <c r="A36" s="20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x14ac:dyDescent="0.4">
      <c r="A37" s="20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x14ac:dyDescent="0.4">
      <c r="A38" s="20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4">
      <c r="A39" s="20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x14ac:dyDescent="0.4">
      <c r="A40" s="2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5" x14ac:dyDescent="0.4">
      <c r="A41" s="20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5" x14ac:dyDescent="0.4">
      <c r="A42" s="20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5" x14ac:dyDescent="0.4">
      <c r="A43" s="20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5" x14ac:dyDescent="0.4">
      <c r="A44" s="20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5" x14ac:dyDescent="0.4">
      <c r="A45" s="20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5" x14ac:dyDescent="0.4">
      <c r="A46" s="20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5" x14ac:dyDescent="0.4">
      <c r="A47" s="20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5" x14ac:dyDescent="0.4">
      <c r="A48" s="20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2" x14ac:dyDescent="0.4">
      <c r="A49" s="20"/>
      <c r="B49" s="19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EB195-2996-4A9F-AC46-46C04B6827B4}">
  <sheetPr>
    <tabColor theme="9" tint="-0.499984740745262"/>
  </sheetPr>
  <dimension ref="A1:U40"/>
  <sheetViews>
    <sheetView zoomScaleNormal="100" workbookViewId="0">
      <pane xSplit="9" ySplit="8" topLeftCell="J9" activePane="bottomRight" state="frozen"/>
      <selection activeCell="E1" sqref="E1"/>
      <selection pane="topRight" activeCell="H1" sqref="H1"/>
      <selection pane="bottomLeft" activeCell="E9" sqref="E9"/>
      <selection pane="bottomRight" activeCell="H1" sqref="H1"/>
    </sheetView>
  </sheetViews>
  <sheetFormatPr defaultRowHeight="18.75" x14ac:dyDescent="0.4"/>
  <cols>
    <col min="1" max="1" width="30" hidden="1" customWidth="1"/>
    <col min="2" max="2" width="13.25" hidden="1" customWidth="1"/>
    <col min="3" max="3" width="20.25" hidden="1" customWidth="1"/>
    <col min="4" max="4" width="9.375" hidden="1" customWidth="1"/>
    <col min="5" max="6" width="21.125" style="8" hidden="1" customWidth="1"/>
    <col min="7" max="7" width="11" customWidth="1"/>
    <col min="8" max="8" width="25" customWidth="1"/>
    <col min="9" max="9" width="14" customWidth="1"/>
    <col min="10" max="21" width="11.25" customWidth="1"/>
  </cols>
  <sheetData>
    <row r="1" spans="1:21" x14ac:dyDescent="0.4">
      <c r="A1" t="s">
        <v>44</v>
      </c>
      <c r="B1" t="s">
        <v>44</v>
      </c>
      <c r="C1" t="s">
        <v>44</v>
      </c>
      <c r="D1" t="e" cm="1">
        <f t="array" ref="D1:D2">VALUE(MID(_xlfn._xlws.FILTER(C:C,C:C&lt;&gt;""),FIND("（",_xlfn._xlws.FILTER(C:C,C:C&lt;&gt;""))+1,FIND("kg）",_xlfn._xlws.FILTER(C:C,C:C&lt;&gt;""))-FIND("（",_xlfn._xlws.FILTER(C:C,C:C&lt;&gt;""))-1))</f>
        <v>#VALUE!</v>
      </c>
      <c r="E1" t="s">
        <v>44</v>
      </c>
      <c r="F1" t="s">
        <v>44</v>
      </c>
      <c r="G1" t="s">
        <v>1</v>
      </c>
      <c r="H1" s="1" t="s">
        <v>44</v>
      </c>
    </row>
    <row r="2" spans="1:21" x14ac:dyDescent="0.4">
      <c r="A2" t="e" cm="1" vm="1">
        <f t="array" ref="A2">_xlfn.UNIQUE(_xlfn._xlws.FILTER('出荷記録１ 出荷先'!D:D,('出荷記録１ 出荷先'!D:D&lt;&gt;"作付名")*('出荷記録１ 出荷先'!D:D&lt;&gt;"")))</f>
        <v>#VALUE!</v>
      </c>
      <c r="B2" t="str" cm="1">
        <f t="array" ref="B2">IFERROR(_xlfn.UNIQUE(_xlfn._xlws.FILTER('出荷記録１ 出荷先'!G:G,('出荷記録１ 出荷先'!G:G&lt;&gt;"品質・規格")*('出荷記録１ 出荷先'!G:G&lt;&gt;"")*('出荷記録１ 出荷先'!D:D=H1))),"")</f>
        <v/>
      </c>
      <c r="C2" t="s">
        <v>45</v>
      </c>
      <c r="D2">
        <v>1</v>
      </c>
      <c r="E2" s="8" t="e" cm="1">
        <f t="array" ref="E2">_xlfn._xlws.FILTER(_xlfn.SEQUENCE(EOMONTH(K4,0)-(EOMONTH(K3,-1)+1)+1,1,(EOMONTH(K3,-1)+1),1),DAY(_xlfn.SEQUENCE(EOMONTH(K4,0)-(EOMONTH(K3,-1)+1)+1,1,(EOMONTH(K3,-1)+1),1))=1)</f>
        <v>#VALUE!</v>
      </c>
      <c r="F2" s="8" t="e" cm="1">
        <f t="array" ref="F2">_xlfn._xlws.FILTER(
_xlfn._xlws.FILTER(_xlfn.SEQUENCE(EOMONTH(K4,1)-(EOMONTH(K3,0)+1)+1,1,(EOMONTH(K3,0)+1),1),(DAY(_xlfn.SEQUENCE(EOMONTH(K4,1)-(EOMONTH(K3,0)+1)+1,1,(EOMONTH(K3,0)+1),1))=1))-1,
_xlfn._xlws.FILTER(_xlfn.SEQUENCE(EOMONTH(K4,1)-(EOMONTH(K3,0)+1)+1,1,(EOMONTH(K3,0)+1),1),(DAY(_xlfn.SEQUENCE(EOMONTH(K4,1)-(EOMONTH(K3,0)+1)+1,1,(EOMONTH(K3,0)+1),1))=1))-1&gt;=H5
)</f>
        <v>#VALUE!</v>
      </c>
      <c r="G2" t="s">
        <v>19</v>
      </c>
      <c r="H2" s="1" t="s">
        <v>44</v>
      </c>
      <c r="I2" s="22" t="str">
        <f>IF(H2="（選択してください）","",IF(COUNTIFS('出荷記録１ 出荷先'!G:G,H2,'出荷記録１ 出荷先'!D:D,H1)&lt;&gt;0,"","◀ 品質・規格を選択し直してください"))</f>
        <v/>
      </c>
    </row>
    <row r="3" spans="1:21" x14ac:dyDescent="0.4">
      <c r="C3" t="str" cm="1">
        <f t="array" ref="C3">IFERROR(_xlfn.UNIQUE(
_xlfn._xlws.FILTER('出荷記録１ 出荷先'!I:I,'出荷記録１ 出荷先'!D:D=H1)
&amp;"（"&amp;
TEXT(
_xlfn._xlws.FILTER('出荷記録１ 出荷先'!J:J,'出荷記録１ 出荷先'!D:D=H1)/
_xlfn._xlws.FILTER('出荷記録１ 出荷先'!H:H,'出荷記録１ 出荷先'!D:D=H1),
"#,##0")
&amp;"kg）"
),"")</f>
        <v/>
      </c>
      <c r="G3" t="s">
        <v>3</v>
      </c>
      <c r="H3" s="1" t="s">
        <v>44</v>
      </c>
      <c r="J3" t="s">
        <v>20</v>
      </c>
      <c r="K3" s="8" t="str" cm="1">
        <f t="array" ref="K3">IFERROR(MIN(_xlfn._xlws.FILTER('出荷記録１ 出荷先'!B:B,('出荷記録１ 出荷先'!D:D='出荷先別集計（月別集計）'!H1)*('出荷記録１ 出荷先'!G:G='出荷先別集計（月別集計）'!H2))),"エラー")</f>
        <v>エラー</v>
      </c>
      <c r="L3" s="2" t="s">
        <v>4</v>
      </c>
    </row>
    <row r="4" spans="1:21" x14ac:dyDescent="0.4">
      <c r="G4" t="s">
        <v>2</v>
      </c>
      <c r="H4" s="1" t="s">
        <v>23</v>
      </c>
      <c r="J4" t="s">
        <v>21</v>
      </c>
      <c r="K4" s="8" t="str" cm="1">
        <f t="array" ref="K4">IFERROR(MAX(_xlfn._xlws.FILTER('出荷記録１ 出荷先'!B:B,('出荷記録１ 出荷先'!D:D='出荷先別集計（月別集計）'!H1)*('出荷記録１ 出荷先'!G:G='出荷先別集計（月別集計）'!H2))),"エラー")</f>
        <v>エラー</v>
      </c>
      <c r="L4" s="3" t="s">
        <v>5</v>
      </c>
    </row>
    <row r="5" spans="1:21" x14ac:dyDescent="0.4">
      <c r="G5" t="s">
        <v>24</v>
      </c>
      <c r="H5" s="21" t="s">
        <v>44</v>
      </c>
      <c r="I5" s="22" t="str">
        <f>IF(COUNTIF(E:E,H5)=0,"◀ 集計開始日を選択し直してください",
IF(H5&gt;H6,"◀ 集計開始日は集計終了日より前の日付を設定してください","")
)</f>
        <v/>
      </c>
      <c r="L5" s="4" t="s">
        <v>6</v>
      </c>
    </row>
    <row r="6" spans="1:21" ht="19.5" thickBot="1" x14ac:dyDescent="0.45">
      <c r="G6" t="s">
        <v>27</v>
      </c>
      <c r="H6" s="21" t="s">
        <v>44</v>
      </c>
      <c r="I6" s="22" t="str">
        <f>IFERROR(
IF(COUNTIF(F:F,H6)=0,"◀ 集計終了日を選択し直してください",
IF(H6-H5&gt;365+1,"◀ 集計期間が12ヶ月以内になるように、集計終了日を設定してください","")
),"")</f>
        <v/>
      </c>
    </row>
    <row r="7" spans="1:21" ht="19.5" thickTop="1" x14ac:dyDescent="0.4">
      <c r="H7" s="38"/>
      <c r="I7" s="39" t="s">
        <v>26</v>
      </c>
      <c r="J7" s="40" t="e">
        <f t="shared" ref="J7:U7" si="0">IF($H6-$H5&gt;365+1,"エラー",
IF(EOMONTH($H$6,0)&gt;=EOMONTH(EOMONTH($H$5,-1)+1,COLUMN()-10),EOMONTH(EOMONTH($H$5,-1)+1,COLUMN()-11)+1,"")
)</f>
        <v>#VALUE!</v>
      </c>
      <c r="K7" s="40" t="e">
        <f t="shared" si="0"/>
        <v>#VALUE!</v>
      </c>
      <c r="L7" s="40" t="e">
        <f t="shared" si="0"/>
        <v>#VALUE!</v>
      </c>
      <c r="M7" s="40" t="e">
        <f t="shared" si="0"/>
        <v>#VALUE!</v>
      </c>
      <c r="N7" s="40" t="e">
        <f t="shared" si="0"/>
        <v>#VALUE!</v>
      </c>
      <c r="O7" s="40" t="e">
        <f t="shared" si="0"/>
        <v>#VALUE!</v>
      </c>
      <c r="P7" s="40" t="e">
        <f t="shared" si="0"/>
        <v>#VALUE!</v>
      </c>
      <c r="Q7" s="40" t="e">
        <f t="shared" si="0"/>
        <v>#VALUE!</v>
      </c>
      <c r="R7" s="40" t="e">
        <f t="shared" si="0"/>
        <v>#VALUE!</v>
      </c>
      <c r="S7" s="40" t="e">
        <f t="shared" si="0"/>
        <v>#VALUE!</v>
      </c>
      <c r="T7" s="40" t="e">
        <f t="shared" si="0"/>
        <v>#VALUE!</v>
      </c>
      <c r="U7" s="40" t="e">
        <f t="shared" si="0"/>
        <v>#VALUE!</v>
      </c>
    </row>
    <row r="8" spans="1:21" ht="19.5" thickBot="1" x14ac:dyDescent="0.45">
      <c r="H8" s="41"/>
      <c r="I8" s="42" t="s">
        <v>22</v>
      </c>
      <c r="J8" s="43" t="e">
        <f>J7</f>
        <v>#VALUE!</v>
      </c>
      <c r="K8" s="43" t="e">
        <f t="shared" ref="K8:U8" si="1">K7</f>
        <v>#VALUE!</v>
      </c>
      <c r="L8" s="43" t="e">
        <f t="shared" si="1"/>
        <v>#VALUE!</v>
      </c>
      <c r="M8" s="43" t="e">
        <f t="shared" si="1"/>
        <v>#VALUE!</v>
      </c>
      <c r="N8" s="43" t="e">
        <f t="shared" si="1"/>
        <v>#VALUE!</v>
      </c>
      <c r="O8" s="43" t="e">
        <f t="shared" si="1"/>
        <v>#VALUE!</v>
      </c>
      <c r="P8" s="43" t="e">
        <f t="shared" si="1"/>
        <v>#VALUE!</v>
      </c>
      <c r="Q8" s="43" t="e">
        <f t="shared" si="1"/>
        <v>#VALUE!</v>
      </c>
      <c r="R8" s="43" t="e">
        <f t="shared" si="1"/>
        <v>#VALUE!</v>
      </c>
      <c r="S8" s="43" t="e">
        <f t="shared" si="1"/>
        <v>#VALUE!</v>
      </c>
      <c r="T8" s="43" t="e">
        <f t="shared" si="1"/>
        <v>#VALUE!</v>
      </c>
      <c r="U8" s="43" t="e">
        <f t="shared" si="1"/>
        <v>#VALUE!</v>
      </c>
    </row>
    <row r="9" spans="1:21" ht="20.25" thickTop="1" thickBot="1" x14ac:dyDescent="0.45">
      <c r="H9" s="44" t="s">
        <v>25</v>
      </c>
      <c r="I9" s="15" t="str">
        <f>IFERROR(
IF($H$4="単位あたりの数量",
SUMIFS('出荷記録１ 出荷先'!$J:$J,'出荷記録１ 出荷先'!$D:$D,$H$1,'出荷記録１ 出荷先'!$G:$G,'出荷先別集計（月別集計）'!$H$2,'出荷記録１ 出荷先'!B:B,"&gt;="&amp;$H$5,'出荷記録１ 出荷先'!B:B,"&lt;="&amp;$H$6)/VLOOKUP($H$3,$C:$D,2,FALSE),
IF($H$4="合計金額",
SUMIFS('出荷記録１ 出荷先'!$K:$K,'出荷記録１ 出荷先'!$D:$D,$H$1,'出荷記録１ 出荷先'!$G:$G,$H$2,'出荷記録１ 出荷先'!B:B,"&gt;="&amp;$H$5,'出荷記録１ 出荷先'!B:B,"&lt;="&amp;$H$6),
SUMIFS('出荷記録１ 出荷先'!$K:$K,'出荷記録１ 出荷先'!$D:$D,$H$1,'出荷記録１ 出荷先'!$G:$G,$H$2,'出荷記録１ 出荷先'!B:B,"&gt;="&amp;$H$5,'出荷記録１ 出荷先'!B:B,"&lt;="&amp;$H$6)/SUMIFS('出荷記録１ 出荷先'!$J:$J,'出荷記録１ 出荷先'!$D:$D,$H$1,'出荷記録１ 出荷先'!$G:$G,$H$2,'出荷記録１ 出荷先'!B:B,"&gt;="&amp;$H$5,'出荷記録１ 出荷先'!B:B,"&lt;="&amp;$H$6)*VLOOKUP($H$3,$C:$D,2,FALSE)
)),"")</f>
        <v/>
      </c>
      <c r="J9" s="1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出荷先'!$G:$G,$H$2),
SUMIFS('出荷記録１ 出荷先'!$K:$K,'出荷記録１ 出荷先'!$B:$B,"&gt;="&amp;J$7,'出荷記録１ 出荷先'!$B:$B,"&lt;="&amp;EOMONTH(J$7,0),'出荷記録１ 出荷先'!$D:$D,$H$1,'出荷記録１ 出荷先'!$G:$G,$H$2)/SUMIFS('出荷記録１ 出荷先'!$J:$J,'出荷記録１ 出荷先'!$B:$B,"&gt;="&amp;J$7,'出荷記録１ 出荷先'!$B:$B,"&lt;="&amp;EOMONTH(J$7,0),'出荷記録１ 出荷先'!$D:$D,$H$1,'出荷記録１ 出荷先'!$G:$G,$H$2)*VLOOKUP($H$3,$C:$D,2,FALSE)
)),"")</f>
        <v/>
      </c>
      <c r="K9" s="16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出荷先'!$G:$G,$H$2),
SUMIFS('出荷記録１ 出荷先'!$K:$K,'出荷記録１ 出荷先'!$B:$B,"&gt;="&amp;K$7,'出荷記録１ 出荷先'!$B:$B,"&lt;="&amp;EOMONTH(K$7,0),'出荷記録１ 出荷先'!$D:$D,$H$1,'出荷記録１ 出荷先'!$G:$G,$H$2)/SUMIFS('出荷記録１ 出荷先'!$J:$J,'出荷記録１ 出荷先'!$B:$B,"&gt;="&amp;K$7,'出荷記録１ 出荷先'!$B:$B,"&lt;="&amp;EOMONTH(K$7,0),'出荷記録１ 出荷先'!$D:$D,$H$1,'出荷記録１ 出荷先'!$G:$G,$H$2)*VLOOKUP($H$3,$C:$D,2,FALSE)
)),"")</f>
        <v/>
      </c>
      <c r="L9" s="16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出荷先'!$G:$G,$H$2),
SUMIFS('出荷記録１ 出荷先'!$K:$K,'出荷記録１ 出荷先'!$B:$B,"&gt;="&amp;L$7,'出荷記録１ 出荷先'!$B:$B,"&lt;="&amp;EOMONTH(L$7,0),'出荷記録１ 出荷先'!$D:$D,$H$1,'出荷記録１ 出荷先'!$G:$G,$H$2)/SUMIFS('出荷記録１ 出荷先'!$J:$J,'出荷記録１ 出荷先'!$B:$B,"&gt;="&amp;L$7,'出荷記録１ 出荷先'!$B:$B,"&lt;="&amp;EOMONTH(L$7,0),'出荷記録１ 出荷先'!$D:$D,$H$1,'出荷記録１ 出荷先'!$G:$G,$H$2)*VLOOKUP($H$3,$C:$D,2,FALSE)
)),"")</f>
        <v/>
      </c>
      <c r="M9" s="16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出荷先'!$G:$G,$H$2),
SUMIFS('出荷記録１ 出荷先'!$K:$K,'出荷記録１ 出荷先'!$B:$B,"&gt;="&amp;M$7,'出荷記録１ 出荷先'!$B:$B,"&lt;="&amp;EOMONTH(M$7,0),'出荷記録１ 出荷先'!$D:$D,$H$1,'出荷記録１ 出荷先'!$G:$G,$H$2)/SUMIFS('出荷記録１ 出荷先'!$J:$J,'出荷記録１ 出荷先'!$B:$B,"&gt;="&amp;M$7,'出荷記録１ 出荷先'!$B:$B,"&lt;="&amp;EOMONTH(M$7,0),'出荷記録１ 出荷先'!$D:$D,$H$1,'出荷記録１ 出荷先'!$G:$G,$H$2)*VLOOKUP($H$3,$C:$D,2,FALSE)
)),"")</f>
        <v/>
      </c>
      <c r="N9" s="16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出荷先'!$G:$G,$H$2),
SUMIFS('出荷記録１ 出荷先'!$K:$K,'出荷記録１ 出荷先'!$B:$B,"&gt;="&amp;N$7,'出荷記録１ 出荷先'!$B:$B,"&lt;="&amp;EOMONTH(N$7,0),'出荷記録１ 出荷先'!$D:$D,$H$1,'出荷記録１ 出荷先'!$G:$G,$H$2)/SUMIFS('出荷記録１ 出荷先'!$J:$J,'出荷記録１ 出荷先'!$B:$B,"&gt;="&amp;N$7,'出荷記録１ 出荷先'!$B:$B,"&lt;="&amp;EOMONTH(N$7,0),'出荷記録１ 出荷先'!$D:$D,$H$1,'出荷記録１ 出荷先'!$G:$G,$H$2)*VLOOKUP($H$3,$C:$D,2,FALSE)
)),"")</f>
        <v/>
      </c>
      <c r="O9" s="16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出荷先'!$G:$G,$H$2),
SUMIFS('出荷記録１ 出荷先'!$K:$K,'出荷記録１ 出荷先'!$B:$B,"&gt;="&amp;O$7,'出荷記録１ 出荷先'!$B:$B,"&lt;="&amp;EOMONTH(O$7,0),'出荷記録１ 出荷先'!$D:$D,$H$1,'出荷記録１ 出荷先'!$G:$G,$H$2)/SUMIFS('出荷記録１ 出荷先'!$J:$J,'出荷記録１ 出荷先'!$B:$B,"&gt;="&amp;O$7,'出荷記録１ 出荷先'!$B:$B,"&lt;="&amp;EOMONTH(O$7,0),'出荷記録１ 出荷先'!$D:$D,$H$1,'出荷記録１ 出荷先'!$G:$G,$H$2)*VLOOKUP($H$3,$C:$D,2,FALSE)
)),"")</f>
        <v/>
      </c>
      <c r="P9" s="16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出荷先'!$G:$G,$H$2),
SUMIFS('出荷記録１ 出荷先'!$K:$K,'出荷記録１ 出荷先'!$B:$B,"&gt;="&amp;P$7,'出荷記録１ 出荷先'!$B:$B,"&lt;="&amp;EOMONTH(P$7,0),'出荷記録１ 出荷先'!$D:$D,$H$1,'出荷記録１ 出荷先'!$G:$G,$H$2)/SUMIFS('出荷記録１ 出荷先'!$J:$J,'出荷記録１ 出荷先'!$B:$B,"&gt;="&amp;P$7,'出荷記録１ 出荷先'!$B:$B,"&lt;="&amp;EOMONTH(P$7,0),'出荷記録１ 出荷先'!$D:$D,$H$1,'出荷記録１ 出荷先'!$G:$G,$H$2)*VLOOKUP($H$3,$C:$D,2,FALSE)
)),"")</f>
        <v/>
      </c>
      <c r="Q9" s="16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出荷先'!$G:$G,$H$2),
SUMIFS('出荷記録１ 出荷先'!$K:$K,'出荷記録１ 出荷先'!$B:$B,"&gt;="&amp;Q$7,'出荷記録１ 出荷先'!$B:$B,"&lt;="&amp;EOMONTH(Q$7,0),'出荷記録１ 出荷先'!$D:$D,$H$1,'出荷記録１ 出荷先'!$G:$G,$H$2)/SUMIFS('出荷記録１ 出荷先'!$J:$J,'出荷記録１ 出荷先'!$B:$B,"&gt;="&amp;Q$7,'出荷記録１ 出荷先'!$B:$B,"&lt;="&amp;EOMONTH(Q$7,0),'出荷記録１ 出荷先'!$D:$D,$H$1,'出荷記録１ 出荷先'!$G:$G,$H$2)*VLOOKUP($H$3,$C:$D,2,FALSE)
)),"")</f>
        <v/>
      </c>
      <c r="R9" s="16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出荷先'!$G:$G,$H$2),
SUMIFS('出荷記録１ 出荷先'!$K:$K,'出荷記録１ 出荷先'!$B:$B,"&gt;="&amp;R$7,'出荷記録１ 出荷先'!$B:$B,"&lt;="&amp;EOMONTH(R$7,0),'出荷記録１ 出荷先'!$D:$D,$H$1,'出荷記録１ 出荷先'!$G:$G,$H$2)/SUMIFS('出荷記録１ 出荷先'!$J:$J,'出荷記録１ 出荷先'!$B:$B,"&gt;="&amp;R$7,'出荷記録１ 出荷先'!$B:$B,"&lt;="&amp;EOMONTH(R$7,0),'出荷記録１ 出荷先'!$D:$D,$H$1,'出荷記録１ 出荷先'!$G:$G,$H$2)*VLOOKUP($H$3,$C:$D,2,FALSE)
)),"")</f>
        <v/>
      </c>
      <c r="S9" s="16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出荷先'!$G:$G,$H$2),
SUMIFS('出荷記録１ 出荷先'!$K:$K,'出荷記録１ 出荷先'!$B:$B,"&gt;="&amp;S$7,'出荷記録１ 出荷先'!$B:$B,"&lt;="&amp;EOMONTH(S$7,0),'出荷記録１ 出荷先'!$D:$D,$H$1,'出荷記録１ 出荷先'!$G:$G,$H$2)/SUMIFS('出荷記録１ 出荷先'!$J:$J,'出荷記録１ 出荷先'!$B:$B,"&gt;="&amp;S$7,'出荷記録１ 出荷先'!$B:$B,"&lt;="&amp;EOMONTH(S$7,0),'出荷記録１ 出荷先'!$D:$D,$H$1,'出荷記録１ 出荷先'!$G:$G,$H$2)*VLOOKUP($H$3,$C:$D,2,FALSE)
)),"")</f>
        <v/>
      </c>
      <c r="T9" s="16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出荷先'!$G:$G,$H$2),
SUMIFS('出荷記録１ 出荷先'!$K:$K,'出荷記録１ 出荷先'!$B:$B,"&gt;="&amp;T$7,'出荷記録１ 出荷先'!$B:$B,"&lt;="&amp;EOMONTH(T$7,0),'出荷記録１ 出荷先'!$D:$D,$H$1,'出荷記録１ 出荷先'!$G:$G,$H$2)/SUMIFS('出荷記録１ 出荷先'!$J:$J,'出荷記録１ 出荷先'!$B:$B,"&gt;="&amp;T$7,'出荷記録１ 出荷先'!$B:$B,"&lt;="&amp;EOMONTH(T$7,0),'出荷記録１ 出荷先'!$D:$D,$H$1,'出荷記録１ 出荷先'!$G:$G,$H$2)*VLOOKUP($H$3,$C:$D,2,FALSE)
)),"")</f>
        <v/>
      </c>
      <c r="U9" s="17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出荷先'!$G:$G,$H$2),
SUMIFS('出荷記録１ 出荷先'!$K:$K,'出荷記録１ 出荷先'!$B:$B,"&gt;="&amp;U$7,'出荷記録１ 出荷先'!$B:$B,"&lt;="&amp;EOMONTH(U$7,0),'出荷記録１ 出荷先'!$D:$D,$H$1,'出荷記録１ 出荷先'!$G:$G,$H$2)/SUMIFS('出荷記録１ 出荷先'!$J:$J,'出荷記録１ 出荷先'!$B:$B,"&gt;="&amp;U$7,'出荷記録１ 出荷先'!$B:$B,"&lt;="&amp;EOMONTH(U$7,0),'出荷記録１ 出荷先'!$D:$D,$H$1,'出荷記録１ 出荷先'!$G:$G,$H$2)*VLOOKUP($H$3,$C:$D,2,FALSE)
)),"")</f>
        <v/>
      </c>
    </row>
    <row r="10" spans="1:21" ht="19.5" thickTop="1" x14ac:dyDescent="0.4">
      <c r="G10">
        <v>1</v>
      </c>
      <c r="H10" s="45" t="e" cm="1" vm="1">
        <f t="array" ref="H10">_xlfn.UNIQUE(_xlfn._xlws.FILTER('出荷記録１ 出荷先'!E:E,('出荷記録１ 出荷先'!E:E&lt;&gt;"出荷先")*('出荷記録１ 出荷先'!E:E&lt;&gt;"")*('出荷記録１ 出荷先'!D:D=H1)*('出荷記録１ 出荷先'!G:G=H2)*('出荷記録１ 出荷先'!B:B&gt;=H5)*('出荷記録１ 出荷先'!B:B&lt;=H6)))</f>
        <v>#VALUE!</v>
      </c>
      <c r="I10" s="28" t="e" vm="2">
        <f>IF(H10="","",
IFERROR(
IF($H$4="単位あたりの数量",
SUMIFS('出荷記録１ 出荷先'!$J:$J,'出荷記録１ 出荷先'!$D:$D,$H$1,'出荷記録１ 出荷先'!$E:$E,$H10,'出荷記録１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出荷先'!$E:$E,$H10,'出荷記録１ 出荷先'!$G:$G,$H$2,'出荷記録１ 出荷先'!B:B,"&gt;="&amp;$H$5,'出荷記録１ 出荷先'!B:B,"&lt;="&amp;$H$6),
SUMIFS('出荷記録１ 出荷先'!$K:$K,'出荷記録１ 出荷先'!$D:$D,$H$1,'出荷記録１ 出荷先'!$E:$E,$H10,'出荷記録１ 出荷先'!$G:$G,$H$2,'出荷記録１ 出荷先'!B:B,"&gt;="&amp;$H$5,'出荷記録１ 出荷先'!B:B,"&lt;="&amp;$H$6)/SUMIFS('出荷記録１ 出荷先'!$J:$J,'出荷記録１ 出荷先'!$D:$D,$H$1,'出荷記録１ 出荷先'!$E:$E,$H10,'出荷記録１ 出荷先'!$G:$G,$H$2,'出荷記録１ 出荷先'!B:B,"&gt;="&amp;$H$5,'出荷記録１ 出荷先'!B:B,"&lt;="&amp;$H$6)*VLOOKUP($H$3,$C:$D,2,FALSE)
)),""))</f>
        <v>#VALUE!</v>
      </c>
      <c r="J10" s="24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出荷先'!$E:$E,$H10,'出荷記録１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出荷先'!$E:$E,$H10,'出荷記録１ 出荷先'!$G:$G,$H$2),
SUMIFS('出荷記録１ 出荷先'!$K:$K,'出荷記録１ 出荷先'!$B:$B,"&gt;="&amp;J$7,'出荷記録１ 出荷先'!$B:$B,"&lt;="&amp;EOMONTH(J$7,0),'出荷記録１ 出荷先'!$D:$D,$H$1,'出荷記録１ 出荷先'!$E:$E,$H10,'出荷記録１ 出荷先'!$G:$G,$H$2)/SUMIFS('出荷記録１ 出荷先'!$J:$J,'出荷記録１ 出荷先'!$B:$B,"&gt;="&amp;J$7,'出荷記録１ 出荷先'!$B:$B,"&lt;="&amp;EOMONTH(J$7,0),'出荷記録１ 出荷先'!$D:$D,$H$1,'出荷記録１ 出荷先'!$E:$E,$H10,'出荷記録１ 出荷先'!$G:$G,$H$2)*VLOOKUP($H$3,$C:$D,2,FALSE)
)),"")</f>
        <v/>
      </c>
      <c r="K10" s="25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出荷先'!$E:$E,$H10,'出荷記録１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出荷先'!$E:$E,$H10,'出荷記録１ 出荷先'!$G:$G,$H$2),
SUMIFS('出荷記録１ 出荷先'!$K:$K,'出荷記録１ 出荷先'!$B:$B,"&gt;="&amp;K$7,'出荷記録１ 出荷先'!$B:$B,"&lt;="&amp;EOMONTH(K$7,0),'出荷記録１ 出荷先'!$D:$D,$H$1,'出荷記録１ 出荷先'!$E:$E,$H10,'出荷記録１ 出荷先'!$G:$G,$H$2)/SUMIFS('出荷記録１ 出荷先'!$J:$J,'出荷記録１ 出荷先'!$B:$B,"&gt;="&amp;K$7,'出荷記録１ 出荷先'!$B:$B,"&lt;="&amp;EOMONTH(K$7,0),'出荷記録１ 出荷先'!$D:$D,$H$1,'出荷記録１ 出荷先'!$E:$E,$H10,'出荷記録１ 出荷先'!$G:$G,$H$2)*VLOOKUP($H$3,$C:$D,2,FALSE)
)),"")</f>
        <v/>
      </c>
      <c r="L10" s="25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出荷先'!$E:$E,$H10,'出荷記録１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出荷先'!$E:$E,$H10,'出荷記録１ 出荷先'!$G:$G,$H$2),
SUMIFS('出荷記録１ 出荷先'!$K:$K,'出荷記録１ 出荷先'!$B:$B,"&gt;="&amp;L$7,'出荷記録１ 出荷先'!$B:$B,"&lt;="&amp;EOMONTH(L$7,0),'出荷記録１ 出荷先'!$D:$D,$H$1,'出荷記録１ 出荷先'!$E:$E,$H10,'出荷記録１ 出荷先'!$G:$G,$H$2)/SUMIFS('出荷記録１ 出荷先'!$J:$J,'出荷記録１ 出荷先'!$B:$B,"&gt;="&amp;L$7,'出荷記録１ 出荷先'!$B:$B,"&lt;="&amp;EOMONTH(L$7,0),'出荷記録１ 出荷先'!$D:$D,$H$1,'出荷記録１ 出荷先'!$E:$E,$H10,'出荷記録１ 出荷先'!$G:$G,$H$2)*VLOOKUP($H$3,$C:$D,2,FALSE)
)),"")</f>
        <v/>
      </c>
      <c r="M10" s="25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出荷先'!$E:$E,$H10,'出荷記録１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出荷先'!$E:$E,$H10,'出荷記録１ 出荷先'!$G:$G,$H$2),
SUMIFS('出荷記録１ 出荷先'!$K:$K,'出荷記録１ 出荷先'!$B:$B,"&gt;="&amp;M$7,'出荷記録１ 出荷先'!$B:$B,"&lt;="&amp;EOMONTH(M$7,0),'出荷記録１ 出荷先'!$D:$D,$H$1,'出荷記録１ 出荷先'!$E:$E,$H10,'出荷記録１ 出荷先'!$G:$G,$H$2)/SUMIFS('出荷記録１ 出荷先'!$J:$J,'出荷記録１ 出荷先'!$B:$B,"&gt;="&amp;M$7,'出荷記録１ 出荷先'!$B:$B,"&lt;="&amp;EOMONTH(M$7,0),'出荷記録１ 出荷先'!$D:$D,$H$1,'出荷記録１ 出荷先'!$E:$E,$H10,'出荷記録１ 出荷先'!$G:$G,$H$2)*VLOOKUP($H$3,$C:$D,2,FALSE)
)),"")</f>
        <v/>
      </c>
      <c r="N10" s="25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出荷先'!$E:$E,$H10,'出荷記録１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出荷先'!$E:$E,$H10,'出荷記録１ 出荷先'!$G:$G,$H$2),
SUMIFS('出荷記録１ 出荷先'!$K:$K,'出荷記録１ 出荷先'!$B:$B,"&gt;="&amp;N$7,'出荷記録１ 出荷先'!$B:$B,"&lt;="&amp;EOMONTH(N$7,0),'出荷記録１ 出荷先'!$D:$D,$H$1,'出荷記録１ 出荷先'!$E:$E,$H10,'出荷記録１ 出荷先'!$G:$G,$H$2)/SUMIFS('出荷記録１ 出荷先'!$J:$J,'出荷記録１ 出荷先'!$B:$B,"&gt;="&amp;N$7,'出荷記録１ 出荷先'!$B:$B,"&lt;="&amp;EOMONTH(N$7,0),'出荷記録１ 出荷先'!$D:$D,$H$1,'出荷記録１ 出荷先'!$E:$E,$H10,'出荷記録１ 出荷先'!$G:$G,$H$2)*VLOOKUP($H$3,$C:$D,2,FALSE)
)),"")</f>
        <v/>
      </c>
      <c r="O10" s="25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出荷先'!$E:$E,$H10,'出荷記録１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出荷先'!$E:$E,$H10,'出荷記録１ 出荷先'!$G:$G,$H$2),
SUMIFS('出荷記録１ 出荷先'!$K:$K,'出荷記録１ 出荷先'!$B:$B,"&gt;="&amp;O$7,'出荷記録１ 出荷先'!$B:$B,"&lt;="&amp;EOMONTH(O$7,0),'出荷記録１ 出荷先'!$D:$D,$H$1,'出荷記録１ 出荷先'!$E:$E,$H10,'出荷記録１ 出荷先'!$G:$G,$H$2)/SUMIFS('出荷記録１ 出荷先'!$J:$J,'出荷記録１ 出荷先'!$B:$B,"&gt;="&amp;O$7,'出荷記録１ 出荷先'!$B:$B,"&lt;="&amp;EOMONTH(O$7,0),'出荷記録１ 出荷先'!$D:$D,$H$1,'出荷記録１ 出荷先'!$E:$E,$H10,'出荷記録１ 出荷先'!$G:$G,$H$2)*VLOOKUP($H$3,$C:$D,2,FALSE)
)),"")</f>
        <v/>
      </c>
      <c r="P10" s="25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出荷先'!$E:$E,$H10,'出荷記録１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出荷先'!$E:$E,$H10,'出荷記録１ 出荷先'!$G:$G,$H$2),
SUMIFS('出荷記録１ 出荷先'!$K:$K,'出荷記録１ 出荷先'!$B:$B,"&gt;="&amp;P$7,'出荷記録１ 出荷先'!$B:$B,"&lt;="&amp;EOMONTH(P$7,0),'出荷記録１ 出荷先'!$D:$D,$H$1,'出荷記録１ 出荷先'!$E:$E,$H10,'出荷記録１ 出荷先'!$G:$G,$H$2)/SUMIFS('出荷記録１ 出荷先'!$J:$J,'出荷記録１ 出荷先'!$B:$B,"&gt;="&amp;P$7,'出荷記録１ 出荷先'!$B:$B,"&lt;="&amp;EOMONTH(P$7,0),'出荷記録１ 出荷先'!$D:$D,$H$1,'出荷記録１ 出荷先'!$E:$E,$H10,'出荷記録１ 出荷先'!$G:$G,$H$2)*VLOOKUP($H$3,$C:$D,2,FALSE)
)),"")</f>
        <v/>
      </c>
      <c r="Q10" s="25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出荷先'!$E:$E,$H10,'出荷記録１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出荷先'!$E:$E,$H10,'出荷記録１ 出荷先'!$G:$G,$H$2),
SUMIFS('出荷記録１ 出荷先'!$K:$K,'出荷記録１ 出荷先'!$B:$B,"&gt;="&amp;Q$7,'出荷記録１ 出荷先'!$B:$B,"&lt;="&amp;EOMONTH(Q$7,0),'出荷記録１ 出荷先'!$D:$D,$H$1,'出荷記録１ 出荷先'!$E:$E,$H10,'出荷記録１ 出荷先'!$G:$G,$H$2)/SUMIFS('出荷記録１ 出荷先'!$J:$J,'出荷記録１ 出荷先'!$B:$B,"&gt;="&amp;Q$7,'出荷記録１ 出荷先'!$B:$B,"&lt;="&amp;EOMONTH(Q$7,0),'出荷記録１ 出荷先'!$D:$D,$H$1,'出荷記録１ 出荷先'!$E:$E,$H10,'出荷記録１ 出荷先'!$G:$G,$H$2)*VLOOKUP($H$3,$C:$D,2,FALSE)
)),"")</f>
        <v/>
      </c>
      <c r="R10" s="25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出荷先'!$E:$E,$H10,'出荷記録１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出荷先'!$E:$E,$H10,'出荷記録１ 出荷先'!$G:$G,$H$2),
SUMIFS('出荷記録１ 出荷先'!$K:$K,'出荷記録１ 出荷先'!$B:$B,"&gt;="&amp;R$7,'出荷記録１ 出荷先'!$B:$B,"&lt;="&amp;EOMONTH(R$7,0),'出荷記録１ 出荷先'!$D:$D,$H$1,'出荷記録１ 出荷先'!$E:$E,$H10,'出荷記録１ 出荷先'!$G:$G,$H$2)/SUMIFS('出荷記録１ 出荷先'!$J:$J,'出荷記録１ 出荷先'!$B:$B,"&gt;="&amp;R$7,'出荷記録１ 出荷先'!$B:$B,"&lt;="&amp;EOMONTH(R$7,0),'出荷記録１ 出荷先'!$D:$D,$H$1,'出荷記録１ 出荷先'!$E:$E,$H10,'出荷記録１ 出荷先'!$G:$G,$H$2)*VLOOKUP($H$3,$C:$D,2,FALSE)
)),"")</f>
        <v/>
      </c>
      <c r="S10" s="25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出荷先'!$E:$E,$H10,'出荷記録１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出荷先'!$E:$E,$H10,'出荷記録１ 出荷先'!$G:$G,$H$2),
SUMIFS('出荷記録１ 出荷先'!$K:$K,'出荷記録１ 出荷先'!$B:$B,"&gt;="&amp;S$7,'出荷記録１ 出荷先'!$B:$B,"&lt;="&amp;EOMONTH(S$7,0),'出荷記録１ 出荷先'!$D:$D,$H$1,'出荷記録１ 出荷先'!$E:$E,$H10,'出荷記録１ 出荷先'!$G:$G,$H$2)/SUMIFS('出荷記録１ 出荷先'!$J:$J,'出荷記録１ 出荷先'!$B:$B,"&gt;="&amp;S$7,'出荷記録１ 出荷先'!$B:$B,"&lt;="&amp;EOMONTH(S$7,0),'出荷記録１ 出荷先'!$D:$D,$H$1,'出荷記録１ 出荷先'!$E:$E,$H10,'出荷記録１ 出荷先'!$G:$G,$H$2)*VLOOKUP($H$3,$C:$D,2,FALSE)
)),"")</f>
        <v/>
      </c>
      <c r="T10" s="25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出荷先'!$E:$E,$H10,'出荷記録１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出荷先'!$E:$E,$H10,'出荷記録１ 出荷先'!$G:$G,$H$2),
SUMIFS('出荷記録１ 出荷先'!$K:$K,'出荷記録１ 出荷先'!$B:$B,"&gt;="&amp;T$7,'出荷記録１ 出荷先'!$B:$B,"&lt;="&amp;EOMONTH(T$7,0),'出荷記録１ 出荷先'!$D:$D,$H$1,'出荷記録１ 出荷先'!$E:$E,$H10,'出荷記録１ 出荷先'!$G:$G,$H$2)/SUMIFS('出荷記録１ 出荷先'!$J:$J,'出荷記録１ 出荷先'!$B:$B,"&gt;="&amp;T$7,'出荷記録１ 出荷先'!$B:$B,"&lt;="&amp;EOMONTH(T$7,0),'出荷記録１ 出荷先'!$D:$D,$H$1,'出荷記録１ 出荷先'!$E:$E,$H10,'出荷記録１ 出荷先'!$G:$G,$H$2)*VLOOKUP($H$3,$C:$D,2,FALSE)
)),"")</f>
        <v/>
      </c>
      <c r="U10" s="25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出荷先'!$E:$E,$H10,'出荷記録１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出荷先'!$E:$E,$H10,'出荷記録１ 出荷先'!$G:$G,$H$2),
SUMIFS('出荷記録１ 出荷先'!$K:$K,'出荷記録１ 出荷先'!$B:$B,"&gt;="&amp;U$7,'出荷記録１ 出荷先'!$B:$B,"&lt;="&amp;EOMONTH(U$7,0),'出荷記録１ 出荷先'!$D:$D,$H$1,'出荷記録１ 出荷先'!$E:$E,$H10,'出荷記録１ 出荷先'!$G:$G,$H$2)/SUMIFS('出荷記録１ 出荷先'!$J:$J,'出荷記録１ 出荷先'!$B:$B,"&gt;="&amp;U$7,'出荷記録１ 出荷先'!$B:$B,"&lt;="&amp;EOMONTH(U$7,0),'出荷記録１ 出荷先'!$D:$D,$H$1,'出荷記録１ 出荷先'!$E:$E,$H10,'出荷記録１ 出荷先'!$G:$G,$H$2)*VLOOKUP($H$3,$C:$D,2,FALSE)
)),"")</f>
        <v/>
      </c>
    </row>
    <row r="11" spans="1:21" x14ac:dyDescent="0.4">
      <c r="G11">
        <v>2</v>
      </c>
      <c r="H11" s="46"/>
      <c r="I11" s="31" t="str">
        <f>IF(H11="","",
IFERROR(
IF($H$4="単位あたりの数量",
SUMIFS('出荷記録１ 出荷先'!$J:$J,'出荷記録１ 出荷先'!$D:$D,$H$1,'出荷記録１ 出荷先'!$E:$E,$H11,'出荷記録１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出荷先'!$E:$E,$H11,'出荷記録１ 出荷先'!$G:$G,$H$2,'出荷記録１ 出荷先'!B:B,"&gt;="&amp;$H$5,'出荷記録１ 出荷先'!B:B,"&lt;="&amp;$H$6),
SUMIFS('出荷記録１ 出荷先'!$K:$K,'出荷記録１ 出荷先'!$D:$D,$H$1,'出荷記録１ 出荷先'!$E:$E,$H11,'出荷記録１ 出荷先'!$G:$G,$H$2,'出荷記録１ 出荷先'!B:B,"&gt;="&amp;$H$5,'出荷記録１ 出荷先'!B:B,"&lt;="&amp;$H$6)/SUMIFS('出荷記録１ 出荷先'!$J:$J,'出荷記録１ 出荷先'!$D:$D,$H$1,'出荷記録１ 出荷先'!$E:$E,$H11,'出荷記録１ 出荷先'!$G:$G,$H$2,'出荷記録１ 出荷先'!B:B,"&gt;="&amp;$H$5,'出荷記録１ 出荷先'!B:B,"&lt;="&amp;$H$6)*VLOOKUP($H$3,$C:$D,2,FALSE)
)),""))</f>
        <v/>
      </c>
      <c r="J11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出荷先'!$E:$E,$H11,'出荷記録１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出荷先'!$E:$E,$H11,'出荷記録１ 出荷先'!$G:$G,$H$2),
SUMIFS('出荷記録１ 出荷先'!$K:$K,'出荷記録１ 出荷先'!$B:$B,"&gt;="&amp;J$7,'出荷記録１ 出荷先'!$B:$B,"&lt;="&amp;EOMONTH(J$7,0),'出荷記録１ 出荷先'!$D:$D,$H$1,'出荷記録１ 出荷先'!$E:$E,$H11,'出荷記録１ 出荷先'!$G:$G,$H$2)/SUMIFS('出荷記録１ 出荷先'!$J:$J,'出荷記録１ 出荷先'!$B:$B,"&gt;="&amp;J$7,'出荷記録１ 出荷先'!$B:$B,"&lt;="&amp;EOMONTH(J$7,0),'出荷記録１ 出荷先'!$D:$D,$H$1,'出荷記録１ 出荷先'!$E:$E,$H11,'出荷記録１ 出荷先'!$G:$G,$H$2)*VLOOKUP($H$3,$C:$D,2,FALSE)
)),"")</f>
        <v/>
      </c>
      <c r="K11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出荷先'!$E:$E,$H11,'出荷記録１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出荷先'!$E:$E,$H11,'出荷記録１ 出荷先'!$G:$G,$H$2),
SUMIFS('出荷記録１ 出荷先'!$K:$K,'出荷記録１ 出荷先'!$B:$B,"&gt;="&amp;K$7,'出荷記録１ 出荷先'!$B:$B,"&lt;="&amp;EOMONTH(K$7,0),'出荷記録１ 出荷先'!$D:$D,$H$1,'出荷記録１ 出荷先'!$E:$E,$H11,'出荷記録１ 出荷先'!$G:$G,$H$2)/SUMIFS('出荷記録１ 出荷先'!$J:$J,'出荷記録１ 出荷先'!$B:$B,"&gt;="&amp;K$7,'出荷記録１ 出荷先'!$B:$B,"&lt;="&amp;EOMONTH(K$7,0),'出荷記録１ 出荷先'!$D:$D,$H$1,'出荷記録１ 出荷先'!$E:$E,$H11,'出荷記録１ 出荷先'!$G:$G,$H$2)*VLOOKUP($H$3,$C:$D,2,FALSE)
)),"")</f>
        <v/>
      </c>
      <c r="L11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出荷先'!$E:$E,$H11,'出荷記録１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出荷先'!$E:$E,$H11,'出荷記録１ 出荷先'!$G:$G,$H$2),
SUMIFS('出荷記録１ 出荷先'!$K:$K,'出荷記録１ 出荷先'!$B:$B,"&gt;="&amp;L$7,'出荷記録１ 出荷先'!$B:$B,"&lt;="&amp;EOMONTH(L$7,0),'出荷記録１ 出荷先'!$D:$D,$H$1,'出荷記録１ 出荷先'!$E:$E,$H11,'出荷記録１ 出荷先'!$G:$G,$H$2)/SUMIFS('出荷記録１ 出荷先'!$J:$J,'出荷記録１ 出荷先'!$B:$B,"&gt;="&amp;L$7,'出荷記録１ 出荷先'!$B:$B,"&lt;="&amp;EOMONTH(L$7,0),'出荷記録１ 出荷先'!$D:$D,$H$1,'出荷記録１ 出荷先'!$E:$E,$H11,'出荷記録１ 出荷先'!$G:$G,$H$2)*VLOOKUP($H$3,$C:$D,2,FALSE)
)),"")</f>
        <v/>
      </c>
      <c r="M11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出荷先'!$E:$E,$H11,'出荷記録１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出荷先'!$E:$E,$H11,'出荷記録１ 出荷先'!$G:$G,$H$2),
SUMIFS('出荷記録１ 出荷先'!$K:$K,'出荷記録１ 出荷先'!$B:$B,"&gt;="&amp;M$7,'出荷記録１ 出荷先'!$B:$B,"&lt;="&amp;EOMONTH(M$7,0),'出荷記録１ 出荷先'!$D:$D,$H$1,'出荷記録１ 出荷先'!$E:$E,$H11,'出荷記録１ 出荷先'!$G:$G,$H$2)/SUMIFS('出荷記録１ 出荷先'!$J:$J,'出荷記録１ 出荷先'!$B:$B,"&gt;="&amp;M$7,'出荷記録１ 出荷先'!$B:$B,"&lt;="&amp;EOMONTH(M$7,0),'出荷記録１ 出荷先'!$D:$D,$H$1,'出荷記録１ 出荷先'!$E:$E,$H11,'出荷記録１ 出荷先'!$G:$G,$H$2)*VLOOKUP($H$3,$C:$D,2,FALSE)
)),"")</f>
        <v/>
      </c>
      <c r="N11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出荷先'!$E:$E,$H11,'出荷記録１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出荷先'!$E:$E,$H11,'出荷記録１ 出荷先'!$G:$G,$H$2),
SUMIFS('出荷記録１ 出荷先'!$K:$K,'出荷記録１ 出荷先'!$B:$B,"&gt;="&amp;N$7,'出荷記録１ 出荷先'!$B:$B,"&lt;="&amp;EOMONTH(N$7,0),'出荷記録１ 出荷先'!$D:$D,$H$1,'出荷記録１ 出荷先'!$E:$E,$H11,'出荷記録１ 出荷先'!$G:$G,$H$2)/SUMIFS('出荷記録１ 出荷先'!$J:$J,'出荷記録１ 出荷先'!$B:$B,"&gt;="&amp;N$7,'出荷記録１ 出荷先'!$B:$B,"&lt;="&amp;EOMONTH(N$7,0),'出荷記録１ 出荷先'!$D:$D,$H$1,'出荷記録１ 出荷先'!$E:$E,$H11,'出荷記録１ 出荷先'!$G:$G,$H$2)*VLOOKUP($H$3,$C:$D,2,FALSE)
)),"")</f>
        <v/>
      </c>
      <c r="O11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出荷先'!$E:$E,$H11,'出荷記録１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出荷先'!$E:$E,$H11,'出荷記録１ 出荷先'!$G:$G,$H$2),
SUMIFS('出荷記録１ 出荷先'!$K:$K,'出荷記録１ 出荷先'!$B:$B,"&gt;="&amp;O$7,'出荷記録１ 出荷先'!$B:$B,"&lt;="&amp;EOMONTH(O$7,0),'出荷記録１ 出荷先'!$D:$D,$H$1,'出荷記録１ 出荷先'!$E:$E,$H11,'出荷記録１ 出荷先'!$G:$G,$H$2)/SUMIFS('出荷記録１ 出荷先'!$J:$J,'出荷記録１ 出荷先'!$B:$B,"&gt;="&amp;O$7,'出荷記録１ 出荷先'!$B:$B,"&lt;="&amp;EOMONTH(O$7,0),'出荷記録１ 出荷先'!$D:$D,$H$1,'出荷記録１ 出荷先'!$E:$E,$H11,'出荷記録１ 出荷先'!$G:$G,$H$2)*VLOOKUP($H$3,$C:$D,2,FALSE)
)),"")</f>
        <v/>
      </c>
      <c r="P11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出荷先'!$E:$E,$H11,'出荷記録１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出荷先'!$E:$E,$H11,'出荷記録１ 出荷先'!$G:$G,$H$2),
SUMIFS('出荷記録１ 出荷先'!$K:$K,'出荷記録１ 出荷先'!$B:$B,"&gt;="&amp;P$7,'出荷記録１ 出荷先'!$B:$B,"&lt;="&amp;EOMONTH(P$7,0),'出荷記録１ 出荷先'!$D:$D,$H$1,'出荷記録１ 出荷先'!$E:$E,$H11,'出荷記録１ 出荷先'!$G:$G,$H$2)/SUMIFS('出荷記録１ 出荷先'!$J:$J,'出荷記録１ 出荷先'!$B:$B,"&gt;="&amp;P$7,'出荷記録１ 出荷先'!$B:$B,"&lt;="&amp;EOMONTH(P$7,0),'出荷記録１ 出荷先'!$D:$D,$H$1,'出荷記録１ 出荷先'!$E:$E,$H11,'出荷記録１ 出荷先'!$G:$G,$H$2)*VLOOKUP($H$3,$C:$D,2,FALSE)
)),"")</f>
        <v/>
      </c>
      <c r="Q11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出荷先'!$E:$E,$H11,'出荷記録１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出荷先'!$E:$E,$H11,'出荷記録１ 出荷先'!$G:$G,$H$2),
SUMIFS('出荷記録１ 出荷先'!$K:$K,'出荷記録１ 出荷先'!$B:$B,"&gt;="&amp;Q$7,'出荷記録１ 出荷先'!$B:$B,"&lt;="&amp;EOMONTH(Q$7,0),'出荷記録１ 出荷先'!$D:$D,$H$1,'出荷記録１ 出荷先'!$E:$E,$H11,'出荷記録１ 出荷先'!$G:$G,$H$2)/SUMIFS('出荷記録１ 出荷先'!$J:$J,'出荷記録１ 出荷先'!$B:$B,"&gt;="&amp;Q$7,'出荷記録１ 出荷先'!$B:$B,"&lt;="&amp;EOMONTH(Q$7,0),'出荷記録１ 出荷先'!$D:$D,$H$1,'出荷記録１ 出荷先'!$E:$E,$H11,'出荷記録１ 出荷先'!$G:$G,$H$2)*VLOOKUP($H$3,$C:$D,2,FALSE)
)),"")</f>
        <v/>
      </c>
      <c r="R11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出荷先'!$E:$E,$H11,'出荷記録１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出荷先'!$E:$E,$H11,'出荷記録１ 出荷先'!$G:$G,$H$2),
SUMIFS('出荷記録１ 出荷先'!$K:$K,'出荷記録１ 出荷先'!$B:$B,"&gt;="&amp;R$7,'出荷記録１ 出荷先'!$B:$B,"&lt;="&amp;EOMONTH(R$7,0),'出荷記録１ 出荷先'!$D:$D,$H$1,'出荷記録１ 出荷先'!$E:$E,$H11,'出荷記録１ 出荷先'!$G:$G,$H$2)/SUMIFS('出荷記録１ 出荷先'!$J:$J,'出荷記録１ 出荷先'!$B:$B,"&gt;="&amp;R$7,'出荷記録１ 出荷先'!$B:$B,"&lt;="&amp;EOMONTH(R$7,0),'出荷記録１ 出荷先'!$D:$D,$H$1,'出荷記録１ 出荷先'!$E:$E,$H11,'出荷記録１ 出荷先'!$G:$G,$H$2)*VLOOKUP($H$3,$C:$D,2,FALSE)
)),"")</f>
        <v/>
      </c>
      <c r="S11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出荷先'!$E:$E,$H11,'出荷記録１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出荷先'!$E:$E,$H11,'出荷記録１ 出荷先'!$G:$G,$H$2),
SUMIFS('出荷記録１ 出荷先'!$K:$K,'出荷記録１ 出荷先'!$B:$B,"&gt;="&amp;S$7,'出荷記録１ 出荷先'!$B:$B,"&lt;="&amp;EOMONTH(S$7,0),'出荷記録１ 出荷先'!$D:$D,$H$1,'出荷記録１ 出荷先'!$E:$E,$H11,'出荷記録１ 出荷先'!$G:$G,$H$2)/SUMIFS('出荷記録１ 出荷先'!$J:$J,'出荷記録１ 出荷先'!$B:$B,"&gt;="&amp;S$7,'出荷記録１ 出荷先'!$B:$B,"&lt;="&amp;EOMONTH(S$7,0),'出荷記録１ 出荷先'!$D:$D,$H$1,'出荷記録１ 出荷先'!$E:$E,$H11,'出荷記録１ 出荷先'!$G:$G,$H$2)*VLOOKUP($H$3,$C:$D,2,FALSE)
)),"")</f>
        <v/>
      </c>
      <c r="T11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出荷先'!$E:$E,$H11,'出荷記録１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出荷先'!$E:$E,$H11,'出荷記録１ 出荷先'!$G:$G,$H$2),
SUMIFS('出荷記録１ 出荷先'!$K:$K,'出荷記録１ 出荷先'!$B:$B,"&gt;="&amp;T$7,'出荷記録１ 出荷先'!$B:$B,"&lt;="&amp;EOMONTH(T$7,0),'出荷記録１ 出荷先'!$D:$D,$H$1,'出荷記録１ 出荷先'!$E:$E,$H11,'出荷記録１ 出荷先'!$G:$G,$H$2)/SUMIFS('出荷記録１ 出荷先'!$J:$J,'出荷記録１ 出荷先'!$B:$B,"&gt;="&amp;T$7,'出荷記録１ 出荷先'!$B:$B,"&lt;="&amp;EOMONTH(T$7,0),'出荷記録１ 出荷先'!$D:$D,$H$1,'出荷記録１ 出荷先'!$E:$E,$H11,'出荷記録１ 出荷先'!$G:$G,$H$2)*VLOOKUP($H$3,$C:$D,2,FALSE)
)),"")</f>
        <v/>
      </c>
      <c r="U11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出荷先'!$E:$E,$H11,'出荷記録１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出荷先'!$E:$E,$H11,'出荷記録１ 出荷先'!$G:$G,$H$2),
SUMIFS('出荷記録１ 出荷先'!$K:$K,'出荷記録１ 出荷先'!$B:$B,"&gt;="&amp;U$7,'出荷記録１ 出荷先'!$B:$B,"&lt;="&amp;EOMONTH(U$7,0),'出荷記録１ 出荷先'!$D:$D,$H$1,'出荷記録１ 出荷先'!$E:$E,$H11,'出荷記録１ 出荷先'!$G:$G,$H$2)/SUMIFS('出荷記録１ 出荷先'!$J:$J,'出荷記録１ 出荷先'!$B:$B,"&gt;="&amp;U$7,'出荷記録１ 出荷先'!$B:$B,"&lt;="&amp;EOMONTH(U$7,0),'出荷記録１ 出荷先'!$D:$D,$H$1,'出荷記録１ 出荷先'!$E:$E,$H11,'出荷記録１ 出荷先'!$G:$G,$H$2)*VLOOKUP($H$3,$C:$D,2,FALSE)
)),"")</f>
        <v/>
      </c>
    </row>
    <row r="12" spans="1:21" x14ac:dyDescent="0.4">
      <c r="G12">
        <v>3</v>
      </c>
      <c r="H12" s="46"/>
      <c r="I12" s="31" t="str">
        <f>IF(H12="","",
IFERROR(
IF($H$4="単位あたりの数量",
SUMIFS('出荷記録１ 出荷先'!$J:$J,'出荷記録１ 出荷先'!$D:$D,$H$1,'出荷記録１ 出荷先'!$E:$E,$H12,'出荷記録１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出荷先'!$E:$E,$H12,'出荷記録１ 出荷先'!$G:$G,$H$2,'出荷記録１ 出荷先'!B:B,"&gt;="&amp;$H$5,'出荷記録１ 出荷先'!B:B,"&lt;="&amp;$H$6),
SUMIFS('出荷記録１ 出荷先'!$K:$K,'出荷記録１ 出荷先'!$D:$D,$H$1,'出荷記録１ 出荷先'!$E:$E,$H12,'出荷記録１ 出荷先'!$G:$G,$H$2,'出荷記録１ 出荷先'!B:B,"&gt;="&amp;$H$5,'出荷記録１ 出荷先'!B:B,"&lt;="&amp;$H$6)/SUMIFS('出荷記録１ 出荷先'!$J:$J,'出荷記録１ 出荷先'!$D:$D,$H$1,'出荷記録１ 出荷先'!$E:$E,$H12,'出荷記録１ 出荷先'!$G:$G,$H$2,'出荷記録１ 出荷先'!B:B,"&gt;="&amp;$H$5,'出荷記録１ 出荷先'!B:B,"&lt;="&amp;$H$6)*VLOOKUP($H$3,$C:$D,2,FALSE)
)),""))</f>
        <v/>
      </c>
      <c r="J12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出荷先'!$E:$E,$H12,'出荷記録１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出荷先'!$E:$E,$H12,'出荷記録１ 出荷先'!$G:$G,$H$2),
SUMIFS('出荷記録１ 出荷先'!$K:$K,'出荷記録１ 出荷先'!$B:$B,"&gt;="&amp;J$7,'出荷記録１ 出荷先'!$B:$B,"&lt;="&amp;EOMONTH(J$7,0),'出荷記録１ 出荷先'!$D:$D,$H$1,'出荷記録１ 出荷先'!$E:$E,$H12,'出荷記録１ 出荷先'!$G:$G,$H$2)/SUMIFS('出荷記録１ 出荷先'!$J:$J,'出荷記録１ 出荷先'!$B:$B,"&gt;="&amp;J$7,'出荷記録１ 出荷先'!$B:$B,"&lt;="&amp;EOMONTH(J$7,0),'出荷記録１ 出荷先'!$D:$D,$H$1,'出荷記録１ 出荷先'!$E:$E,$H12,'出荷記録１ 出荷先'!$G:$G,$H$2)*VLOOKUP($H$3,$C:$D,2,FALSE)
)),"")</f>
        <v/>
      </c>
      <c r="K12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出荷先'!$E:$E,$H12,'出荷記録１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出荷先'!$E:$E,$H12,'出荷記録１ 出荷先'!$G:$G,$H$2),
SUMIFS('出荷記録１ 出荷先'!$K:$K,'出荷記録１ 出荷先'!$B:$B,"&gt;="&amp;K$7,'出荷記録１ 出荷先'!$B:$B,"&lt;="&amp;EOMONTH(K$7,0),'出荷記録１ 出荷先'!$D:$D,$H$1,'出荷記録１ 出荷先'!$E:$E,$H12,'出荷記録１ 出荷先'!$G:$G,$H$2)/SUMIFS('出荷記録１ 出荷先'!$J:$J,'出荷記録１ 出荷先'!$B:$B,"&gt;="&amp;K$7,'出荷記録１ 出荷先'!$B:$B,"&lt;="&amp;EOMONTH(K$7,0),'出荷記録１ 出荷先'!$D:$D,$H$1,'出荷記録１ 出荷先'!$E:$E,$H12,'出荷記録１ 出荷先'!$G:$G,$H$2)*VLOOKUP($H$3,$C:$D,2,FALSE)
)),"")</f>
        <v/>
      </c>
      <c r="L12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出荷先'!$E:$E,$H12,'出荷記録１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出荷先'!$E:$E,$H12,'出荷記録１ 出荷先'!$G:$G,$H$2),
SUMIFS('出荷記録１ 出荷先'!$K:$K,'出荷記録１ 出荷先'!$B:$B,"&gt;="&amp;L$7,'出荷記録１ 出荷先'!$B:$B,"&lt;="&amp;EOMONTH(L$7,0),'出荷記録１ 出荷先'!$D:$D,$H$1,'出荷記録１ 出荷先'!$E:$E,$H12,'出荷記録１ 出荷先'!$G:$G,$H$2)/SUMIFS('出荷記録１ 出荷先'!$J:$J,'出荷記録１ 出荷先'!$B:$B,"&gt;="&amp;L$7,'出荷記録１ 出荷先'!$B:$B,"&lt;="&amp;EOMONTH(L$7,0),'出荷記録１ 出荷先'!$D:$D,$H$1,'出荷記録１ 出荷先'!$E:$E,$H12,'出荷記録１ 出荷先'!$G:$G,$H$2)*VLOOKUP($H$3,$C:$D,2,FALSE)
)),"")</f>
        <v/>
      </c>
      <c r="M12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出荷先'!$E:$E,$H12,'出荷記録１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出荷先'!$E:$E,$H12,'出荷記録１ 出荷先'!$G:$G,$H$2),
SUMIFS('出荷記録１ 出荷先'!$K:$K,'出荷記録１ 出荷先'!$B:$B,"&gt;="&amp;M$7,'出荷記録１ 出荷先'!$B:$B,"&lt;="&amp;EOMONTH(M$7,0),'出荷記録１ 出荷先'!$D:$D,$H$1,'出荷記録１ 出荷先'!$E:$E,$H12,'出荷記録１ 出荷先'!$G:$G,$H$2)/SUMIFS('出荷記録１ 出荷先'!$J:$J,'出荷記録１ 出荷先'!$B:$B,"&gt;="&amp;M$7,'出荷記録１ 出荷先'!$B:$B,"&lt;="&amp;EOMONTH(M$7,0),'出荷記録１ 出荷先'!$D:$D,$H$1,'出荷記録１ 出荷先'!$E:$E,$H12,'出荷記録１ 出荷先'!$G:$G,$H$2)*VLOOKUP($H$3,$C:$D,2,FALSE)
)),"")</f>
        <v/>
      </c>
      <c r="N12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出荷先'!$E:$E,$H12,'出荷記録１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出荷先'!$E:$E,$H12,'出荷記録１ 出荷先'!$G:$G,$H$2),
SUMIFS('出荷記録１ 出荷先'!$K:$K,'出荷記録１ 出荷先'!$B:$B,"&gt;="&amp;N$7,'出荷記録１ 出荷先'!$B:$B,"&lt;="&amp;EOMONTH(N$7,0),'出荷記録１ 出荷先'!$D:$D,$H$1,'出荷記録１ 出荷先'!$E:$E,$H12,'出荷記録１ 出荷先'!$G:$G,$H$2)/SUMIFS('出荷記録１ 出荷先'!$J:$J,'出荷記録１ 出荷先'!$B:$B,"&gt;="&amp;N$7,'出荷記録１ 出荷先'!$B:$B,"&lt;="&amp;EOMONTH(N$7,0),'出荷記録１ 出荷先'!$D:$D,$H$1,'出荷記録１ 出荷先'!$E:$E,$H12,'出荷記録１ 出荷先'!$G:$G,$H$2)*VLOOKUP($H$3,$C:$D,2,FALSE)
)),"")</f>
        <v/>
      </c>
      <c r="O12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出荷先'!$E:$E,$H12,'出荷記録１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出荷先'!$E:$E,$H12,'出荷記録１ 出荷先'!$G:$G,$H$2),
SUMIFS('出荷記録１ 出荷先'!$K:$K,'出荷記録１ 出荷先'!$B:$B,"&gt;="&amp;O$7,'出荷記録１ 出荷先'!$B:$B,"&lt;="&amp;EOMONTH(O$7,0),'出荷記録１ 出荷先'!$D:$D,$H$1,'出荷記録１ 出荷先'!$E:$E,$H12,'出荷記録１ 出荷先'!$G:$G,$H$2)/SUMIFS('出荷記録１ 出荷先'!$J:$J,'出荷記録１ 出荷先'!$B:$B,"&gt;="&amp;O$7,'出荷記録１ 出荷先'!$B:$B,"&lt;="&amp;EOMONTH(O$7,0),'出荷記録１ 出荷先'!$D:$D,$H$1,'出荷記録１ 出荷先'!$E:$E,$H12,'出荷記録１ 出荷先'!$G:$G,$H$2)*VLOOKUP($H$3,$C:$D,2,FALSE)
)),"")</f>
        <v/>
      </c>
      <c r="P12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出荷先'!$E:$E,$H12,'出荷記録１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出荷先'!$E:$E,$H12,'出荷記録１ 出荷先'!$G:$G,$H$2),
SUMIFS('出荷記録１ 出荷先'!$K:$K,'出荷記録１ 出荷先'!$B:$B,"&gt;="&amp;P$7,'出荷記録１ 出荷先'!$B:$B,"&lt;="&amp;EOMONTH(P$7,0),'出荷記録１ 出荷先'!$D:$D,$H$1,'出荷記録１ 出荷先'!$E:$E,$H12,'出荷記録１ 出荷先'!$G:$G,$H$2)/SUMIFS('出荷記録１ 出荷先'!$J:$J,'出荷記録１ 出荷先'!$B:$B,"&gt;="&amp;P$7,'出荷記録１ 出荷先'!$B:$B,"&lt;="&amp;EOMONTH(P$7,0),'出荷記録１ 出荷先'!$D:$D,$H$1,'出荷記録１ 出荷先'!$E:$E,$H12,'出荷記録１ 出荷先'!$G:$G,$H$2)*VLOOKUP($H$3,$C:$D,2,FALSE)
)),"")</f>
        <v/>
      </c>
      <c r="Q12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出荷先'!$E:$E,$H12,'出荷記録１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出荷先'!$E:$E,$H12,'出荷記録１ 出荷先'!$G:$G,$H$2),
SUMIFS('出荷記録１ 出荷先'!$K:$K,'出荷記録１ 出荷先'!$B:$B,"&gt;="&amp;Q$7,'出荷記録１ 出荷先'!$B:$B,"&lt;="&amp;EOMONTH(Q$7,0),'出荷記録１ 出荷先'!$D:$D,$H$1,'出荷記録１ 出荷先'!$E:$E,$H12,'出荷記録１ 出荷先'!$G:$G,$H$2)/SUMIFS('出荷記録１ 出荷先'!$J:$J,'出荷記録１ 出荷先'!$B:$B,"&gt;="&amp;Q$7,'出荷記録１ 出荷先'!$B:$B,"&lt;="&amp;EOMONTH(Q$7,0),'出荷記録１ 出荷先'!$D:$D,$H$1,'出荷記録１ 出荷先'!$E:$E,$H12,'出荷記録１ 出荷先'!$G:$G,$H$2)*VLOOKUP($H$3,$C:$D,2,FALSE)
)),"")</f>
        <v/>
      </c>
      <c r="R12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出荷先'!$E:$E,$H12,'出荷記録１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出荷先'!$E:$E,$H12,'出荷記録１ 出荷先'!$G:$G,$H$2),
SUMIFS('出荷記録１ 出荷先'!$K:$K,'出荷記録１ 出荷先'!$B:$B,"&gt;="&amp;R$7,'出荷記録１ 出荷先'!$B:$B,"&lt;="&amp;EOMONTH(R$7,0),'出荷記録１ 出荷先'!$D:$D,$H$1,'出荷記録１ 出荷先'!$E:$E,$H12,'出荷記録１ 出荷先'!$G:$G,$H$2)/SUMIFS('出荷記録１ 出荷先'!$J:$J,'出荷記録１ 出荷先'!$B:$B,"&gt;="&amp;R$7,'出荷記録１ 出荷先'!$B:$B,"&lt;="&amp;EOMONTH(R$7,0),'出荷記録１ 出荷先'!$D:$D,$H$1,'出荷記録１ 出荷先'!$E:$E,$H12,'出荷記録１ 出荷先'!$G:$G,$H$2)*VLOOKUP($H$3,$C:$D,2,FALSE)
)),"")</f>
        <v/>
      </c>
      <c r="S12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出荷先'!$E:$E,$H12,'出荷記録１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出荷先'!$E:$E,$H12,'出荷記録１ 出荷先'!$G:$G,$H$2),
SUMIFS('出荷記録１ 出荷先'!$K:$K,'出荷記録１ 出荷先'!$B:$B,"&gt;="&amp;S$7,'出荷記録１ 出荷先'!$B:$B,"&lt;="&amp;EOMONTH(S$7,0),'出荷記録１ 出荷先'!$D:$D,$H$1,'出荷記録１ 出荷先'!$E:$E,$H12,'出荷記録１ 出荷先'!$G:$G,$H$2)/SUMIFS('出荷記録１ 出荷先'!$J:$J,'出荷記録１ 出荷先'!$B:$B,"&gt;="&amp;S$7,'出荷記録１ 出荷先'!$B:$B,"&lt;="&amp;EOMONTH(S$7,0),'出荷記録１ 出荷先'!$D:$D,$H$1,'出荷記録１ 出荷先'!$E:$E,$H12,'出荷記録１ 出荷先'!$G:$G,$H$2)*VLOOKUP($H$3,$C:$D,2,FALSE)
)),"")</f>
        <v/>
      </c>
      <c r="T12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出荷先'!$E:$E,$H12,'出荷記録１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出荷先'!$E:$E,$H12,'出荷記録１ 出荷先'!$G:$G,$H$2),
SUMIFS('出荷記録１ 出荷先'!$K:$K,'出荷記録１ 出荷先'!$B:$B,"&gt;="&amp;T$7,'出荷記録１ 出荷先'!$B:$B,"&lt;="&amp;EOMONTH(T$7,0),'出荷記録１ 出荷先'!$D:$D,$H$1,'出荷記録１ 出荷先'!$E:$E,$H12,'出荷記録１ 出荷先'!$G:$G,$H$2)/SUMIFS('出荷記録１ 出荷先'!$J:$J,'出荷記録１ 出荷先'!$B:$B,"&gt;="&amp;T$7,'出荷記録１ 出荷先'!$B:$B,"&lt;="&amp;EOMONTH(T$7,0),'出荷記録１ 出荷先'!$D:$D,$H$1,'出荷記録１ 出荷先'!$E:$E,$H12,'出荷記録１ 出荷先'!$G:$G,$H$2)*VLOOKUP($H$3,$C:$D,2,FALSE)
)),"")</f>
        <v/>
      </c>
      <c r="U12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出荷先'!$E:$E,$H12,'出荷記録１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出荷先'!$E:$E,$H12,'出荷記録１ 出荷先'!$G:$G,$H$2),
SUMIFS('出荷記録１ 出荷先'!$K:$K,'出荷記録１ 出荷先'!$B:$B,"&gt;="&amp;U$7,'出荷記録１ 出荷先'!$B:$B,"&lt;="&amp;EOMONTH(U$7,0),'出荷記録１ 出荷先'!$D:$D,$H$1,'出荷記録１ 出荷先'!$E:$E,$H12,'出荷記録１ 出荷先'!$G:$G,$H$2)/SUMIFS('出荷記録１ 出荷先'!$J:$J,'出荷記録１ 出荷先'!$B:$B,"&gt;="&amp;U$7,'出荷記録１ 出荷先'!$B:$B,"&lt;="&amp;EOMONTH(U$7,0),'出荷記録１ 出荷先'!$D:$D,$H$1,'出荷記録１ 出荷先'!$E:$E,$H12,'出荷記録１ 出荷先'!$G:$G,$H$2)*VLOOKUP($H$3,$C:$D,2,FALSE)
)),"")</f>
        <v/>
      </c>
    </row>
    <row r="13" spans="1:21" x14ac:dyDescent="0.4">
      <c r="G13">
        <v>4</v>
      </c>
      <c r="H13" s="46"/>
      <c r="I13" s="31" t="str">
        <f>IF(H13="","",
IFERROR(
IF($H$4="単位あたりの数量",
SUMIFS('出荷記録１ 出荷先'!$J:$J,'出荷記録１ 出荷先'!$D:$D,$H$1,'出荷記録１ 出荷先'!$E:$E,$H13,'出荷記録１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出荷先'!$E:$E,$H13,'出荷記録１ 出荷先'!$G:$G,$H$2,'出荷記録１ 出荷先'!B:B,"&gt;="&amp;$H$5,'出荷記録１ 出荷先'!B:B,"&lt;="&amp;$H$6),
SUMIFS('出荷記録１ 出荷先'!$K:$K,'出荷記録１ 出荷先'!$D:$D,$H$1,'出荷記録１ 出荷先'!$E:$E,$H13,'出荷記録１ 出荷先'!$G:$G,$H$2,'出荷記録１ 出荷先'!B:B,"&gt;="&amp;$H$5,'出荷記録１ 出荷先'!B:B,"&lt;="&amp;$H$6)/SUMIFS('出荷記録１ 出荷先'!$J:$J,'出荷記録１ 出荷先'!$D:$D,$H$1,'出荷記録１ 出荷先'!$E:$E,$H13,'出荷記録１ 出荷先'!$G:$G,$H$2,'出荷記録１ 出荷先'!B:B,"&gt;="&amp;$H$5,'出荷記録１ 出荷先'!B:B,"&lt;="&amp;$H$6)*VLOOKUP($H$3,$C:$D,2,FALSE)
)),""))</f>
        <v/>
      </c>
      <c r="J13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出荷先'!$E:$E,$H13,'出荷記録１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出荷先'!$E:$E,$H13,'出荷記録１ 出荷先'!$G:$G,$H$2),
SUMIFS('出荷記録１ 出荷先'!$K:$K,'出荷記録１ 出荷先'!$B:$B,"&gt;="&amp;J$7,'出荷記録１ 出荷先'!$B:$B,"&lt;="&amp;EOMONTH(J$7,0),'出荷記録１ 出荷先'!$D:$D,$H$1,'出荷記録１ 出荷先'!$E:$E,$H13,'出荷記録１ 出荷先'!$G:$G,$H$2)/SUMIFS('出荷記録１ 出荷先'!$J:$J,'出荷記録１ 出荷先'!$B:$B,"&gt;="&amp;J$7,'出荷記録１ 出荷先'!$B:$B,"&lt;="&amp;EOMONTH(J$7,0),'出荷記録１ 出荷先'!$D:$D,$H$1,'出荷記録１ 出荷先'!$E:$E,$H13,'出荷記録１ 出荷先'!$G:$G,$H$2)*VLOOKUP($H$3,$C:$D,2,FALSE)
)),"")</f>
        <v/>
      </c>
      <c r="K13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出荷先'!$E:$E,$H13,'出荷記録１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出荷先'!$E:$E,$H13,'出荷記録１ 出荷先'!$G:$G,$H$2),
SUMIFS('出荷記録１ 出荷先'!$K:$K,'出荷記録１ 出荷先'!$B:$B,"&gt;="&amp;K$7,'出荷記録１ 出荷先'!$B:$B,"&lt;="&amp;EOMONTH(K$7,0),'出荷記録１ 出荷先'!$D:$D,$H$1,'出荷記録１ 出荷先'!$E:$E,$H13,'出荷記録１ 出荷先'!$G:$G,$H$2)/SUMIFS('出荷記録１ 出荷先'!$J:$J,'出荷記録１ 出荷先'!$B:$B,"&gt;="&amp;K$7,'出荷記録１ 出荷先'!$B:$B,"&lt;="&amp;EOMONTH(K$7,0),'出荷記録１ 出荷先'!$D:$D,$H$1,'出荷記録１ 出荷先'!$E:$E,$H13,'出荷記録１ 出荷先'!$G:$G,$H$2)*VLOOKUP($H$3,$C:$D,2,FALSE)
)),"")</f>
        <v/>
      </c>
      <c r="L13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出荷先'!$E:$E,$H13,'出荷記録１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出荷先'!$E:$E,$H13,'出荷記録１ 出荷先'!$G:$G,$H$2),
SUMIFS('出荷記録１ 出荷先'!$K:$K,'出荷記録１ 出荷先'!$B:$B,"&gt;="&amp;L$7,'出荷記録１ 出荷先'!$B:$B,"&lt;="&amp;EOMONTH(L$7,0),'出荷記録１ 出荷先'!$D:$D,$H$1,'出荷記録１ 出荷先'!$E:$E,$H13,'出荷記録１ 出荷先'!$G:$G,$H$2)/SUMIFS('出荷記録１ 出荷先'!$J:$J,'出荷記録１ 出荷先'!$B:$B,"&gt;="&amp;L$7,'出荷記録１ 出荷先'!$B:$B,"&lt;="&amp;EOMONTH(L$7,0),'出荷記録１ 出荷先'!$D:$D,$H$1,'出荷記録１ 出荷先'!$E:$E,$H13,'出荷記録１ 出荷先'!$G:$G,$H$2)*VLOOKUP($H$3,$C:$D,2,FALSE)
)),"")</f>
        <v/>
      </c>
      <c r="M13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出荷先'!$E:$E,$H13,'出荷記録１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出荷先'!$E:$E,$H13,'出荷記録１ 出荷先'!$G:$G,$H$2),
SUMIFS('出荷記録１ 出荷先'!$K:$K,'出荷記録１ 出荷先'!$B:$B,"&gt;="&amp;M$7,'出荷記録１ 出荷先'!$B:$B,"&lt;="&amp;EOMONTH(M$7,0),'出荷記録１ 出荷先'!$D:$D,$H$1,'出荷記録１ 出荷先'!$E:$E,$H13,'出荷記録１ 出荷先'!$G:$G,$H$2)/SUMIFS('出荷記録１ 出荷先'!$J:$J,'出荷記録１ 出荷先'!$B:$B,"&gt;="&amp;M$7,'出荷記録１ 出荷先'!$B:$B,"&lt;="&amp;EOMONTH(M$7,0),'出荷記録１ 出荷先'!$D:$D,$H$1,'出荷記録１ 出荷先'!$E:$E,$H13,'出荷記録１ 出荷先'!$G:$G,$H$2)*VLOOKUP($H$3,$C:$D,2,FALSE)
)),"")</f>
        <v/>
      </c>
      <c r="N13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出荷先'!$E:$E,$H13,'出荷記録１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出荷先'!$E:$E,$H13,'出荷記録１ 出荷先'!$G:$G,$H$2),
SUMIFS('出荷記録１ 出荷先'!$K:$K,'出荷記録１ 出荷先'!$B:$B,"&gt;="&amp;N$7,'出荷記録１ 出荷先'!$B:$B,"&lt;="&amp;EOMONTH(N$7,0),'出荷記録１ 出荷先'!$D:$D,$H$1,'出荷記録１ 出荷先'!$E:$E,$H13,'出荷記録１ 出荷先'!$G:$G,$H$2)/SUMIFS('出荷記録１ 出荷先'!$J:$J,'出荷記録１ 出荷先'!$B:$B,"&gt;="&amp;N$7,'出荷記録１ 出荷先'!$B:$B,"&lt;="&amp;EOMONTH(N$7,0),'出荷記録１ 出荷先'!$D:$D,$H$1,'出荷記録１ 出荷先'!$E:$E,$H13,'出荷記録１ 出荷先'!$G:$G,$H$2)*VLOOKUP($H$3,$C:$D,2,FALSE)
)),"")</f>
        <v/>
      </c>
      <c r="O13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出荷先'!$E:$E,$H13,'出荷記録１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出荷先'!$E:$E,$H13,'出荷記録１ 出荷先'!$G:$G,$H$2),
SUMIFS('出荷記録１ 出荷先'!$K:$K,'出荷記録１ 出荷先'!$B:$B,"&gt;="&amp;O$7,'出荷記録１ 出荷先'!$B:$B,"&lt;="&amp;EOMONTH(O$7,0),'出荷記録１ 出荷先'!$D:$D,$H$1,'出荷記録１ 出荷先'!$E:$E,$H13,'出荷記録１ 出荷先'!$G:$G,$H$2)/SUMIFS('出荷記録１ 出荷先'!$J:$J,'出荷記録１ 出荷先'!$B:$B,"&gt;="&amp;O$7,'出荷記録１ 出荷先'!$B:$B,"&lt;="&amp;EOMONTH(O$7,0),'出荷記録１ 出荷先'!$D:$D,$H$1,'出荷記録１ 出荷先'!$E:$E,$H13,'出荷記録１ 出荷先'!$G:$G,$H$2)*VLOOKUP($H$3,$C:$D,2,FALSE)
)),"")</f>
        <v/>
      </c>
      <c r="P13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出荷先'!$E:$E,$H13,'出荷記録１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出荷先'!$E:$E,$H13,'出荷記録１ 出荷先'!$G:$G,$H$2),
SUMIFS('出荷記録１ 出荷先'!$K:$K,'出荷記録１ 出荷先'!$B:$B,"&gt;="&amp;P$7,'出荷記録１ 出荷先'!$B:$B,"&lt;="&amp;EOMONTH(P$7,0),'出荷記録１ 出荷先'!$D:$D,$H$1,'出荷記録１ 出荷先'!$E:$E,$H13,'出荷記録１ 出荷先'!$G:$G,$H$2)/SUMIFS('出荷記録１ 出荷先'!$J:$J,'出荷記録１ 出荷先'!$B:$B,"&gt;="&amp;P$7,'出荷記録１ 出荷先'!$B:$B,"&lt;="&amp;EOMONTH(P$7,0),'出荷記録１ 出荷先'!$D:$D,$H$1,'出荷記録１ 出荷先'!$E:$E,$H13,'出荷記録１ 出荷先'!$G:$G,$H$2)*VLOOKUP($H$3,$C:$D,2,FALSE)
)),"")</f>
        <v/>
      </c>
      <c r="Q13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出荷先'!$E:$E,$H13,'出荷記録１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出荷先'!$E:$E,$H13,'出荷記録１ 出荷先'!$G:$G,$H$2),
SUMIFS('出荷記録１ 出荷先'!$K:$K,'出荷記録１ 出荷先'!$B:$B,"&gt;="&amp;Q$7,'出荷記録１ 出荷先'!$B:$B,"&lt;="&amp;EOMONTH(Q$7,0),'出荷記録１ 出荷先'!$D:$D,$H$1,'出荷記録１ 出荷先'!$E:$E,$H13,'出荷記録１ 出荷先'!$G:$G,$H$2)/SUMIFS('出荷記録１ 出荷先'!$J:$J,'出荷記録１ 出荷先'!$B:$B,"&gt;="&amp;Q$7,'出荷記録１ 出荷先'!$B:$B,"&lt;="&amp;EOMONTH(Q$7,0),'出荷記録１ 出荷先'!$D:$D,$H$1,'出荷記録１ 出荷先'!$E:$E,$H13,'出荷記録１ 出荷先'!$G:$G,$H$2)*VLOOKUP($H$3,$C:$D,2,FALSE)
)),"")</f>
        <v/>
      </c>
      <c r="R13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出荷先'!$E:$E,$H13,'出荷記録１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出荷先'!$E:$E,$H13,'出荷記録１ 出荷先'!$G:$G,$H$2),
SUMIFS('出荷記録１ 出荷先'!$K:$K,'出荷記録１ 出荷先'!$B:$B,"&gt;="&amp;R$7,'出荷記録１ 出荷先'!$B:$B,"&lt;="&amp;EOMONTH(R$7,0),'出荷記録１ 出荷先'!$D:$D,$H$1,'出荷記録１ 出荷先'!$E:$E,$H13,'出荷記録１ 出荷先'!$G:$G,$H$2)/SUMIFS('出荷記録１ 出荷先'!$J:$J,'出荷記録１ 出荷先'!$B:$B,"&gt;="&amp;R$7,'出荷記録１ 出荷先'!$B:$B,"&lt;="&amp;EOMONTH(R$7,0),'出荷記録１ 出荷先'!$D:$D,$H$1,'出荷記録１ 出荷先'!$E:$E,$H13,'出荷記録１ 出荷先'!$G:$G,$H$2)*VLOOKUP($H$3,$C:$D,2,FALSE)
)),"")</f>
        <v/>
      </c>
      <c r="S13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出荷先'!$E:$E,$H13,'出荷記録１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出荷先'!$E:$E,$H13,'出荷記録１ 出荷先'!$G:$G,$H$2),
SUMIFS('出荷記録１ 出荷先'!$K:$K,'出荷記録１ 出荷先'!$B:$B,"&gt;="&amp;S$7,'出荷記録１ 出荷先'!$B:$B,"&lt;="&amp;EOMONTH(S$7,0),'出荷記録１ 出荷先'!$D:$D,$H$1,'出荷記録１ 出荷先'!$E:$E,$H13,'出荷記録１ 出荷先'!$G:$G,$H$2)/SUMIFS('出荷記録１ 出荷先'!$J:$J,'出荷記録１ 出荷先'!$B:$B,"&gt;="&amp;S$7,'出荷記録１ 出荷先'!$B:$B,"&lt;="&amp;EOMONTH(S$7,0),'出荷記録１ 出荷先'!$D:$D,$H$1,'出荷記録１ 出荷先'!$E:$E,$H13,'出荷記録１ 出荷先'!$G:$G,$H$2)*VLOOKUP($H$3,$C:$D,2,FALSE)
)),"")</f>
        <v/>
      </c>
      <c r="T13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出荷先'!$E:$E,$H13,'出荷記録１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出荷先'!$E:$E,$H13,'出荷記録１ 出荷先'!$G:$G,$H$2),
SUMIFS('出荷記録１ 出荷先'!$K:$K,'出荷記録１ 出荷先'!$B:$B,"&gt;="&amp;T$7,'出荷記録１ 出荷先'!$B:$B,"&lt;="&amp;EOMONTH(T$7,0),'出荷記録１ 出荷先'!$D:$D,$H$1,'出荷記録１ 出荷先'!$E:$E,$H13,'出荷記録１ 出荷先'!$G:$G,$H$2)/SUMIFS('出荷記録１ 出荷先'!$J:$J,'出荷記録１ 出荷先'!$B:$B,"&gt;="&amp;T$7,'出荷記録１ 出荷先'!$B:$B,"&lt;="&amp;EOMONTH(T$7,0),'出荷記録１ 出荷先'!$D:$D,$H$1,'出荷記録１ 出荷先'!$E:$E,$H13,'出荷記録１ 出荷先'!$G:$G,$H$2)*VLOOKUP($H$3,$C:$D,2,FALSE)
)),"")</f>
        <v/>
      </c>
      <c r="U13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出荷先'!$E:$E,$H13,'出荷記録１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出荷先'!$E:$E,$H13,'出荷記録１ 出荷先'!$G:$G,$H$2),
SUMIFS('出荷記録１ 出荷先'!$K:$K,'出荷記録１ 出荷先'!$B:$B,"&gt;="&amp;U$7,'出荷記録１ 出荷先'!$B:$B,"&lt;="&amp;EOMONTH(U$7,0),'出荷記録１ 出荷先'!$D:$D,$H$1,'出荷記録１ 出荷先'!$E:$E,$H13,'出荷記録１ 出荷先'!$G:$G,$H$2)/SUMIFS('出荷記録１ 出荷先'!$J:$J,'出荷記録１ 出荷先'!$B:$B,"&gt;="&amp;U$7,'出荷記録１ 出荷先'!$B:$B,"&lt;="&amp;EOMONTH(U$7,0),'出荷記録１ 出荷先'!$D:$D,$H$1,'出荷記録１ 出荷先'!$E:$E,$H13,'出荷記録１ 出荷先'!$G:$G,$H$2)*VLOOKUP($H$3,$C:$D,2,FALSE)
)),"")</f>
        <v/>
      </c>
    </row>
    <row r="14" spans="1:21" x14ac:dyDescent="0.4">
      <c r="G14">
        <v>5</v>
      </c>
      <c r="H14" s="46"/>
      <c r="I14" s="31" t="str">
        <f>IF(H14="","",
IFERROR(
IF($H$4="単位あたりの数量",
SUMIFS('出荷記録１ 出荷先'!$J:$J,'出荷記録１ 出荷先'!$D:$D,$H$1,'出荷記録１ 出荷先'!$E:$E,$H14,'出荷記録１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出荷先'!$E:$E,$H14,'出荷記録１ 出荷先'!$G:$G,$H$2,'出荷記録１ 出荷先'!B:B,"&gt;="&amp;$H$5,'出荷記録１ 出荷先'!B:B,"&lt;="&amp;$H$6),
SUMIFS('出荷記録１ 出荷先'!$K:$K,'出荷記録１ 出荷先'!$D:$D,$H$1,'出荷記録１ 出荷先'!$E:$E,$H14,'出荷記録１ 出荷先'!$G:$G,$H$2,'出荷記録１ 出荷先'!B:B,"&gt;="&amp;$H$5,'出荷記録１ 出荷先'!B:B,"&lt;="&amp;$H$6)/SUMIFS('出荷記録１ 出荷先'!$J:$J,'出荷記録１ 出荷先'!$D:$D,$H$1,'出荷記録１ 出荷先'!$E:$E,$H14,'出荷記録１ 出荷先'!$G:$G,$H$2,'出荷記録１ 出荷先'!B:B,"&gt;="&amp;$H$5,'出荷記録１ 出荷先'!B:B,"&lt;="&amp;$H$6)*VLOOKUP($H$3,$C:$D,2,FALSE)
)),""))</f>
        <v/>
      </c>
      <c r="J14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出荷先'!$E:$E,$H14,'出荷記録１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出荷先'!$E:$E,$H14,'出荷記録１ 出荷先'!$G:$G,$H$2),
SUMIFS('出荷記録１ 出荷先'!$K:$K,'出荷記録１ 出荷先'!$B:$B,"&gt;="&amp;J$7,'出荷記録１ 出荷先'!$B:$B,"&lt;="&amp;EOMONTH(J$7,0),'出荷記録１ 出荷先'!$D:$D,$H$1,'出荷記録１ 出荷先'!$E:$E,$H14,'出荷記録１ 出荷先'!$G:$G,$H$2)/SUMIFS('出荷記録１ 出荷先'!$J:$J,'出荷記録１ 出荷先'!$B:$B,"&gt;="&amp;J$7,'出荷記録１ 出荷先'!$B:$B,"&lt;="&amp;EOMONTH(J$7,0),'出荷記録１ 出荷先'!$D:$D,$H$1,'出荷記録１ 出荷先'!$E:$E,$H14,'出荷記録１ 出荷先'!$G:$G,$H$2)*VLOOKUP($H$3,$C:$D,2,FALSE)
)),"")</f>
        <v/>
      </c>
      <c r="K14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出荷先'!$E:$E,$H14,'出荷記録１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出荷先'!$E:$E,$H14,'出荷記録１ 出荷先'!$G:$G,$H$2),
SUMIFS('出荷記録１ 出荷先'!$K:$K,'出荷記録１ 出荷先'!$B:$B,"&gt;="&amp;K$7,'出荷記録１ 出荷先'!$B:$B,"&lt;="&amp;EOMONTH(K$7,0),'出荷記録１ 出荷先'!$D:$D,$H$1,'出荷記録１ 出荷先'!$E:$E,$H14,'出荷記録１ 出荷先'!$G:$G,$H$2)/SUMIFS('出荷記録１ 出荷先'!$J:$J,'出荷記録１ 出荷先'!$B:$B,"&gt;="&amp;K$7,'出荷記録１ 出荷先'!$B:$B,"&lt;="&amp;EOMONTH(K$7,0),'出荷記録１ 出荷先'!$D:$D,$H$1,'出荷記録１ 出荷先'!$E:$E,$H14,'出荷記録１ 出荷先'!$G:$G,$H$2)*VLOOKUP($H$3,$C:$D,2,FALSE)
)),"")</f>
        <v/>
      </c>
      <c r="L14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出荷先'!$E:$E,$H14,'出荷記録１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出荷先'!$E:$E,$H14,'出荷記録１ 出荷先'!$G:$G,$H$2),
SUMIFS('出荷記録１ 出荷先'!$K:$K,'出荷記録１ 出荷先'!$B:$B,"&gt;="&amp;L$7,'出荷記録１ 出荷先'!$B:$B,"&lt;="&amp;EOMONTH(L$7,0),'出荷記録１ 出荷先'!$D:$D,$H$1,'出荷記録１ 出荷先'!$E:$E,$H14,'出荷記録１ 出荷先'!$G:$G,$H$2)/SUMIFS('出荷記録１ 出荷先'!$J:$J,'出荷記録１ 出荷先'!$B:$B,"&gt;="&amp;L$7,'出荷記録１ 出荷先'!$B:$B,"&lt;="&amp;EOMONTH(L$7,0),'出荷記録１ 出荷先'!$D:$D,$H$1,'出荷記録１ 出荷先'!$E:$E,$H14,'出荷記録１ 出荷先'!$G:$G,$H$2)*VLOOKUP($H$3,$C:$D,2,FALSE)
)),"")</f>
        <v/>
      </c>
      <c r="M14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出荷先'!$E:$E,$H14,'出荷記録１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出荷先'!$E:$E,$H14,'出荷記録１ 出荷先'!$G:$G,$H$2),
SUMIFS('出荷記録１ 出荷先'!$K:$K,'出荷記録１ 出荷先'!$B:$B,"&gt;="&amp;M$7,'出荷記録１ 出荷先'!$B:$B,"&lt;="&amp;EOMONTH(M$7,0),'出荷記録１ 出荷先'!$D:$D,$H$1,'出荷記録１ 出荷先'!$E:$E,$H14,'出荷記録１ 出荷先'!$G:$G,$H$2)/SUMIFS('出荷記録１ 出荷先'!$J:$J,'出荷記録１ 出荷先'!$B:$B,"&gt;="&amp;M$7,'出荷記録１ 出荷先'!$B:$B,"&lt;="&amp;EOMONTH(M$7,0),'出荷記録１ 出荷先'!$D:$D,$H$1,'出荷記録１ 出荷先'!$E:$E,$H14,'出荷記録１ 出荷先'!$G:$G,$H$2)*VLOOKUP($H$3,$C:$D,2,FALSE)
)),"")</f>
        <v/>
      </c>
      <c r="N14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出荷先'!$E:$E,$H14,'出荷記録１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出荷先'!$E:$E,$H14,'出荷記録１ 出荷先'!$G:$G,$H$2),
SUMIFS('出荷記録１ 出荷先'!$K:$K,'出荷記録１ 出荷先'!$B:$B,"&gt;="&amp;N$7,'出荷記録１ 出荷先'!$B:$B,"&lt;="&amp;EOMONTH(N$7,0),'出荷記録１ 出荷先'!$D:$D,$H$1,'出荷記録１ 出荷先'!$E:$E,$H14,'出荷記録１ 出荷先'!$G:$G,$H$2)/SUMIFS('出荷記録１ 出荷先'!$J:$J,'出荷記録１ 出荷先'!$B:$B,"&gt;="&amp;N$7,'出荷記録１ 出荷先'!$B:$B,"&lt;="&amp;EOMONTH(N$7,0),'出荷記録１ 出荷先'!$D:$D,$H$1,'出荷記録１ 出荷先'!$E:$E,$H14,'出荷記録１ 出荷先'!$G:$G,$H$2)*VLOOKUP($H$3,$C:$D,2,FALSE)
)),"")</f>
        <v/>
      </c>
      <c r="O14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出荷先'!$E:$E,$H14,'出荷記録１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出荷先'!$E:$E,$H14,'出荷記録１ 出荷先'!$G:$G,$H$2),
SUMIFS('出荷記録１ 出荷先'!$K:$K,'出荷記録１ 出荷先'!$B:$B,"&gt;="&amp;O$7,'出荷記録１ 出荷先'!$B:$B,"&lt;="&amp;EOMONTH(O$7,0),'出荷記録１ 出荷先'!$D:$D,$H$1,'出荷記録１ 出荷先'!$E:$E,$H14,'出荷記録１ 出荷先'!$G:$G,$H$2)/SUMIFS('出荷記録１ 出荷先'!$J:$J,'出荷記録１ 出荷先'!$B:$B,"&gt;="&amp;O$7,'出荷記録１ 出荷先'!$B:$B,"&lt;="&amp;EOMONTH(O$7,0),'出荷記録１ 出荷先'!$D:$D,$H$1,'出荷記録１ 出荷先'!$E:$E,$H14,'出荷記録１ 出荷先'!$G:$G,$H$2)*VLOOKUP($H$3,$C:$D,2,FALSE)
)),"")</f>
        <v/>
      </c>
      <c r="P14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出荷先'!$E:$E,$H14,'出荷記録１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出荷先'!$E:$E,$H14,'出荷記録１ 出荷先'!$G:$G,$H$2),
SUMIFS('出荷記録１ 出荷先'!$K:$K,'出荷記録１ 出荷先'!$B:$B,"&gt;="&amp;P$7,'出荷記録１ 出荷先'!$B:$B,"&lt;="&amp;EOMONTH(P$7,0),'出荷記録１ 出荷先'!$D:$D,$H$1,'出荷記録１ 出荷先'!$E:$E,$H14,'出荷記録１ 出荷先'!$G:$G,$H$2)/SUMIFS('出荷記録１ 出荷先'!$J:$J,'出荷記録１ 出荷先'!$B:$B,"&gt;="&amp;P$7,'出荷記録１ 出荷先'!$B:$B,"&lt;="&amp;EOMONTH(P$7,0),'出荷記録１ 出荷先'!$D:$D,$H$1,'出荷記録１ 出荷先'!$E:$E,$H14,'出荷記録１ 出荷先'!$G:$G,$H$2)*VLOOKUP($H$3,$C:$D,2,FALSE)
)),"")</f>
        <v/>
      </c>
      <c r="Q14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出荷先'!$E:$E,$H14,'出荷記録１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出荷先'!$E:$E,$H14,'出荷記録１ 出荷先'!$G:$G,$H$2),
SUMIFS('出荷記録１ 出荷先'!$K:$K,'出荷記録１ 出荷先'!$B:$B,"&gt;="&amp;Q$7,'出荷記録１ 出荷先'!$B:$B,"&lt;="&amp;EOMONTH(Q$7,0),'出荷記録１ 出荷先'!$D:$D,$H$1,'出荷記録１ 出荷先'!$E:$E,$H14,'出荷記録１ 出荷先'!$G:$G,$H$2)/SUMIFS('出荷記録１ 出荷先'!$J:$J,'出荷記録１ 出荷先'!$B:$B,"&gt;="&amp;Q$7,'出荷記録１ 出荷先'!$B:$B,"&lt;="&amp;EOMONTH(Q$7,0),'出荷記録１ 出荷先'!$D:$D,$H$1,'出荷記録１ 出荷先'!$E:$E,$H14,'出荷記録１ 出荷先'!$G:$G,$H$2)*VLOOKUP($H$3,$C:$D,2,FALSE)
)),"")</f>
        <v/>
      </c>
      <c r="R14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出荷先'!$E:$E,$H14,'出荷記録１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出荷先'!$E:$E,$H14,'出荷記録１ 出荷先'!$G:$G,$H$2),
SUMIFS('出荷記録１ 出荷先'!$K:$K,'出荷記録１ 出荷先'!$B:$B,"&gt;="&amp;R$7,'出荷記録１ 出荷先'!$B:$B,"&lt;="&amp;EOMONTH(R$7,0),'出荷記録１ 出荷先'!$D:$D,$H$1,'出荷記録１ 出荷先'!$E:$E,$H14,'出荷記録１ 出荷先'!$G:$G,$H$2)/SUMIFS('出荷記録１ 出荷先'!$J:$J,'出荷記録１ 出荷先'!$B:$B,"&gt;="&amp;R$7,'出荷記録１ 出荷先'!$B:$B,"&lt;="&amp;EOMONTH(R$7,0),'出荷記録１ 出荷先'!$D:$D,$H$1,'出荷記録１ 出荷先'!$E:$E,$H14,'出荷記録１ 出荷先'!$G:$G,$H$2)*VLOOKUP($H$3,$C:$D,2,FALSE)
)),"")</f>
        <v/>
      </c>
      <c r="S14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出荷先'!$E:$E,$H14,'出荷記録１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出荷先'!$E:$E,$H14,'出荷記録１ 出荷先'!$G:$G,$H$2),
SUMIFS('出荷記録１ 出荷先'!$K:$K,'出荷記録１ 出荷先'!$B:$B,"&gt;="&amp;S$7,'出荷記録１ 出荷先'!$B:$B,"&lt;="&amp;EOMONTH(S$7,0),'出荷記録１ 出荷先'!$D:$D,$H$1,'出荷記録１ 出荷先'!$E:$E,$H14,'出荷記録１ 出荷先'!$G:$G,$H$2)/SUMIFS('出荷記録１ 出荷先'!$J:$J,'出荷記録１ 出荷先'!$B:$B,"&gt;="&amp;S$7,'出荷記録１ 出荷先'!$B:$B,"&lt;="&amp;EOMONTH(S$7,0),'出荷記録１ 出荷先'!$D:$D,$H$1,'出荷記録１ 出荷先'!$E:$E,$H14,'出荷記録１ 出荷先'!$G:$G,$H$2)*VLOOKUP($H$3,$C:$D,2,FALSE)
)),"")</f>
        <v/>
      </c>
      <c r="T14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出荷先'!$E:$E,$H14,'出荷記録１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出荷先'!$E:$E,$H14,'出荷記録１ 出荷先'!$G:$G,$H$2),
SUMIFS('出荷記録１ 出荷先'!$K:$K,'出荷記録１ 出荷先'!$B:$B,"&gt;="&amp;T$7,'出荷記録１ 出荷先'!$B:$B,"&lt;="&amp;EOMONTH(T$7,0),'出荷記録１ 出荷先'!$D:$D,$H$1,'出荷記録１ 出荷先'!$E:$E,$H14,'出荷記録１ 出荷先'!$G:$G,$H$2)/SUMIFS('出荷記録１ 出荷先'!$J:$J,'出荷記録１ 出荷先'!$B:$B,"&gt;="&amp;T$7,'出荷記録１ 出荷先'!$B:$B,"&lt;="&amp;EOMONTH(T$7,0),'出荷記録１ 出荷先'!$D:$D,$H$1,'出荷記録１ 出荷先'!$E:$E,$H14,'出荷記録１ 出荷先'!$G:$G,$H$2)*VLOOKUP($H$3,$C:$D,2,FALSE)
)),"")</f>
        <v/>
      </c>
      <c r="U14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出荷先'!$E:$E,$H14,'出荷記録１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出荷先'!$E:$E,$H14,'出荷記録１ 出荷先'!$G:$G,$H$2),
SUMIFS('出荷記録１ 出荷先'!$K:$K,'出荷記録１ 出荷先'!$B:$B,"&gt;="&amp;U$7,'出荷記録１ 出荷先'!$B:$B,"&lt;="&amp;EOMONTH(U$7,0),'出荷記録１ 出荷先'!$D:$D,$H$1,'出荷記録１ 出荷先'!$E:$E,$H14,'出荷記録１ 出荷先'!$G:$G,$H$2)/SUMIFS('出荷記録１ 出荷先'!$J:$J,'出荷記録１ 出荷先'!$B:$B,"&gt;="&amp;U$7,'出荷記録１ 出荷先'!$B:$B,"&lt;="&amp;EOMONTH(U$7,0),'出荷記録１ 出荷先'!$D:$D,$H$1,'出荷記録１ 出荷先'!$E:$E,$H14,'出荷記録１ 出荷先'!$G:$G,$H$2)*VLOOKUP($H$3,$C:$D,2,FALSE)
)),"")</f>
        <v/>
      </c>
    </row>
    <row r="15" spans="1:21" x14ac:dyDescent="0.4">
      <c r="G15">
        <v>6</v>
      </c>
      <c r="H15" s="46"/>
      <c r="I15" s="31" t="str">
        <f>IF(H15="","",
IFERROR(
IF($H$4="単位あたりの数量",
SUMIFS('出荷記録１ 出荷先'!$J:$J,'出荷記録１ 出荷先'!$D:$D,$H$1,'出荷記録１ 出荷先'!$E:$E,$H15,'出荷記録１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出荷先'!$E:$E,$H15,'出荷記録１ 出荷先'!$G:$G,$H$2,'出荷記録１ 出荷先'!B:B,"&gt;="&amp;$H$5,'出荷記録１ 出荷先'!B:B,"&lt;="&amp;$H$6),
SUMIFS('出荷記録１ 出荷先'!$K:$K,'出荷記録１ 出荷先'!$D:$D,$H$1,'出荷記録１ 出荷先'!$E:$E,$H15,'出荷記録１ 出荷先'!$G:$G,$H$2,'出荷記録１ 出荷先'!B:B,"&gt;="&amp;$H$5,'出荷記録１ 出荷先'!B:B,"&lt;="&amp;$H$6)/SUMIFS('出荷記録１ 出荷先'!$J:$J,'出荷記録１ 出荷先'!$D:$D,$H$1,'出荷記録１ 出荷先'!$E:$E,$H15,'出荷記録１ 出荷先'!$G:$G,$H$2,'出荷記録１ 出荷先'!B:B,"&gt;="&amp;$H$5,'出荷記録１ 出荷先'!B:B,"&lt;="&amp;$H$6)*VLOOKUP($H$3,$C:$D,2,FALSE)
)),""))</f>
        <v/>
      </c>
      <c r="J15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出荷先'!$E:$E,$H15,'出荷記録１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出荷先'!$E:$E,$H15,'出荷記録１ 出荷先'!$G:$G,$H$2),
SUMIFS('出荷記録１ 出荷先'!$K:$K,'出荷記録１ 出荷先'!$B:$B,"&gt;="&amp;J$7,'出荷記録１ 出荷先'!$B:$B,"&lt;="&amp;EOMONTH(J$7,0),'出荷記録１ 出荷先'!$D:$D,$H$1,'出荷記録１ 出荷先'!$E:$E,$H15,'出荷記録１ 出荷先'!$G:$G,$H$2)/SUMIFS('出荷記録１ 出荷先'!$J:$J,'出荷記録１ 出荷先'!$B:$B,"&gt;="&amp;J$7,'出荷記録１ 出荷先'!$B:$B,"&lt;="&amp;EOMONTH(J$7,0),'出荷記録１ 出荷先'!$D:$D,$H$1,'出荷記録１ 出荷先'!$E:$E,$H15,'出荷記録１ 出荷先'!$G:$G,$H$2)*VLOOKUP($H$3,$C:$D,2,FALSE)
)),"")</f>
        <v/>
      </c>
      <c r="K15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出荷先'!$E:$E,$H15,'出荷記録１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出荷先'!$E:$E,$H15,'出荷記録１ 出荷先'!$G:$G,$H$2),
SUMIFS('出荷記録１ 出荷先'!$K:$K,'出荷記録１ 出荷先'!$B:$B,"&gt;="&amp;K$7,'出荷記録１ 出荷先'!$B:$B,"&lt;="&amp;EOMONTH(K$7,0),'出荷記録１ 出荷先'!$D:$D,$H$1,'出荷記録１ 出荷先'!$E:$E,$H15,'出荷記録１ 出荷先'!$G:$G,$H$2)/SUMIFS('出荷記録１ 出荷先'!$J:$J,'出荷記録１ 出荷先'!$B:$B,"&gt;="&amp;K$7,'出荷記録１ 出荷先'!$B:$B,"&lt;="&amp;EOMONTH(K$7,0),'出荷記録１ 出荷先'!$D:$D,$H$1,'出荷記録１ 出荷先'!$E:$E,$H15,'出荷記録１ 出荷先'!$G:$G,$H$2)*VLOOKUP($H$3,$C:$D,2,FALSE)
)),"")</f>
        <v/>
      </c>
      <c r="L15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出荷先'!$E:$E,$H15,'出荷記録１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出荷先'!$E:$E,$H15,'出荷記録１ 出荷先'!$G:$G,$H$2),
SUMIFS('出荷記録１ 出荷先'!$K:$K,'出荷記録１ 出荷先'!$B:$B,"&gt;="&amp;L$7,'出荷記録１ 出荷先'!$B:$B,"&lt;="&amp;EOMONTH(L$7,0),'出荷記録１ 出荷先'!$D:$D,$H$1,'出荷記録１ 出荷先'!$E:$E,$H15,'出荷記録１ 出荷先'!$G:$G,$H$2)/SUMIFS('出荷記録１ 出荷先'!$J:$J,'出荷記録１ 出荷先'!$B:$B,"&gt;="&amp;L$7,'出荷記録１ 出荷先'!$B:$B,"&lt;="&amp;EOMONTH(L$7,0),'出荷記録１ 出荷先'!$D:$D,$H$1,'出荷記録１ 出荷先'!$E:$E,$H15,'出荷記録１ 出荷先'!$G:$G,$H$2)*VLOOKUP($H$3,$C:$D,2,FALSE)
)),"")</f>
        <v/>
      </c>
      <c r="M15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出荷先'!$E:$E,$H15,'出荷記録１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出荷先'!$E:$E,$H15,'出荷記録１ 出荷先'!$G:$G,$H$2),
SUMIFS('出荷記録１ 出荷先'!$K:$K,'出荷記録１ 出荷先'!$B:$B,"&gt;="&amp;M$7,'出荷記録１ 出荷先'!$B:$B,"&lt;="&amp;EOMONTH(M$7,0),'出荷記録１ 出荷先'!$D:$D,$H$1,'出荷記録１ 出荷先'!$E:$E,$H15,'出荷記録１ 出荷先'!$G:$G,$H$2)/SUMIFS('出荷記録１ 出荷先'!$J:$J,'出荷記録１ 出荷先'!$B:$B,"&gt;="&amp;M$7,'出荷記録１ 出荷先'!$B:$B,"&lt;="&amp;EOMONTH(M$7,0),'出荷記録１ 出荷先'!$D:$D,$H$1,'出荷記録１ 出荷先'!$E:$E,$H15,'出荷記録１ 出荷先'!$G:$G,$H$2)*VLOOKUP($H$3,$C:$D,2,FALSE)
)),"")</f>
        <v/>
      </c>
      <c r="N15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出荷先'!$E:$E,$H15,'出荷記録１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出荷先'!$E:$E,$H15,'出荷記録１ 出荷先'!$G:$G,$H$2),
SUMIFS('出荷記録１ 出荷先'!$K:$K,'出荷記録１ 出荷先'!$B:$B,"&gt;="&amp;N$7,'出荷記録１ 出荷先'!$B:$B,"&lt;="&amp;EOMONTH(N$7,0),'出荷記録１ 出荷先'!$D:$D,$H$1,'出荷記録１ 出荷先'!$E:$E,$H15,'出荷記録１ 出荷先'!$G:$G,$H$2)/SUMIFS('出荷記録１ 出荷先'!$J:$J,'出荷記録１ 出荷先'!$B:$B,"&gt;="&amp;N$7,'出荷記録１ 出荷先'!$B:$B,"&lt;="&amp;EOMONTH(N$7,0),'出荷記録１ 出荷先'!$D:$D,$H$1,'出荷記録１ 出荷先'!$E:$E,$H15,'出荷記録１ 出荷先'!$G:$G,$H$2)*VLOOKUP($H$3,$C:$D,2,FALSE)
)),"")</f>
        <v/>
      </c>
      <c r="O15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出荷先'!$E:$E,$H15,'出荷記録１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出荷先'!$E:$E,$H15,'出荷記録１ 出荷先'!$G:$G,$H$2),
SUMIFS('出荷記録１ 出荷先'!$K:$K,'出荷記録１ 出荷先'!$B:$B,"&gt;="&amp;O$7,'出荷記録１ 出荷先'!$B:$B,"&lt;="&amp;EOMONTH(O$7,0),'出荷記録１ 出荷先'!$D:$D,$H$1,'出荷記録１ 出荷先'!$E:$E,$H15,'出荷記録１ 出荷先'!$G:$G,$H$2)/SUMIFS('出荷記録１ 出荷先'!$J:$J,'出荷記録１ 出荷先'!$B:$B,"&gt;="&amp;O$7,'出荷記録１ 出荷先'!$B:$B,"&lt;="&amp;EOMONTH(O$7,0),'出荷記録１ 出荷先'!$D:$D,$H$1,'出荷記録１ 出荷先'!$E:$E,$H15,'出荷記録１ 出荷先'!$G:$G,$H$2)*VLOOKUP($H$3,$C:$D,2,FALSE)
)),"")</f>
        <v/>
      </c>
      <c r="P15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出荷先'!$E:$E,$H15,'出荷記録１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出荷先'!$E:$E,$H15,'出荷記録１ 出荷先'!$G:$G,$H$2),
SUMIFS('出荷記録１ 出荷先'!$K:$K,'出荷記録１ 出荷先'!$B:$B,"&gt;="&amp;P$7,'出荷記録１ 出荷先'!$B:$B,"&lt;="&amp;EOMONTH(P$7,0),'出荷記録１ 出荷先'!$D:$D,$H$1,'出荷記録１ 出荷先'!$E:$E,$H15,'出荷記録１ 出荷先'!$G:$G,$H$2)/SUMIFS('出荷記録１ 出荷先'!$J:$J,'出荷記録１ 出荷先'!$B:$B,"&gt;="&amp;P$7,'出荷記録１ 出荷先'!$B:$B,"&lt;="&amp;EOMONTH(P$7,0),'出荷記録１ 出荷先'!$D:$D,$H$1,'出荷記録１ 出荷先'!$E:$E,$H15,'出荷記録１ 出荷先'!$G:$G,$H$2)*VLOOKUP($H$3,$C:$D,2,FALSE)
)),"")</f>
        <v/>
      </c>
      <c r="Q15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出荷先'!$E:$E,$H15,'出荷記録１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出荷先'!$E:$E,$H15,'出荷記録１ 出荷先'!$G:$G,$H$2),
SUMIFS('出荷記録１ 出荷先'!$K:$K,'出荷記録１ 出荷先'!$B:$B,"&gt;="&amp;Q$7,'出荷記録１ 出荷先'!$B:$B,"&lt;="&amp;EOMONTH(Q$7,0),'出荷記録１ 出荷先'!$D:$D,$H$1,'出荷記録１ 出荷先'!$E:$E,$H15,'出荷記録１ 出荷先'!$G:$G,$H$2)/SUMIFS('出荷記録１ 出荷先'!$J:$J,'出荷記録１ 出荷先'!$B:$B,"&gt;="&amp;Q$7,'出荷記録１ 出荷先'!$B:$B,"&lt;="&amp;EOMONTH(Q$7,0),'出荷記録１ 出荷先'!$D:$D,$H$1,'出荷記録１ 出荷先'!$E:$E,$H15,'出荷記録１ 出荷先'!$G:$G,$H$2)*VLOOKUP($H$3,$C:$D,2,FALSE)
)),"")</f>
        <v/>
      </c>
      <c r="R15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出荷先'!$E:$E,$H15,'出荷記録１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出荷先'!$E:$E,$H15,'出荷記録１ 出荷先'!$G:$G,$H$2),
SUMIFS('出荷記録１ 出荷先'!$K:$K,'出荷記録１ 出荷先'!$B:$B,"&gt;="&amp;R$7,'出荷記録１ 出荷先'!$B:$B,"&lt;="&amp;EOMONTH(R$7,0),'出荷記録１ 出荷先'!$D:$D,$H$1,'出荷記録１ 出荷先'!$E:$E,$H15,'出荷記録１ 出荷先'!$G:$G,$H$2)/SUMIFS('出荷記録１ 出荷先'!$J:$J,'出荷記録１ 出荷先'!$B:$B,"&gt;="&amp;R$7,'出荷記録１ 出荷先'!$B:$B,"&lt;="&amp;EOMONTH(R$7,0),'出荷記録１ 出荷先'!$D:$D,$H$1,'出荷記録１ 出荷先'!$E:$E,$H15,'出荷記録１ 出荷先'!$G:$G,$H$2)*VLOOKUP($H$3,$C:$D,2,FALSE)
)),"")</f>
        <v/>
      </c>
      <c r="S15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出荷先'!$E:$E,$H15,'出荷記録１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出荷先'!$E:$E,$H15,'出荷記録１ 出荷先'!$G:$G,$H$2),
SUMIFS('出荷記録１ 出荷先'!$K:$K,'出荷記録１ 出荷先'!$B:$B,"&gt;="&amp;S$7,'出荷記録１ 出荷先'!$B:$B,"&lt;="&amp;EOMONTH(S$7,0),'出荷記録１ 出荷先'!$D:$D,$H$1,'出荷記録１ 出荷先'!$E:$E,$H15,'出荷記録１ 出荷先'!$G:$G,$H$2)/SUMIFS('出荷記録１ 出荷先'!$J:$J,'出荷記録１ 出荷先'!$B:$B,"&gt;="&amp;S$7,'出荷記録１ 出荷先'!$B:$B,"&lt;="&amp;EOMONTH(S$7,0),'出荷記録１ 出荷先'!$D:$D,$H$1,'出荷記録１ 出荷先'!$E:$E,$H15,'出荷記録１ 出荷先'!$G:$G,$H$2)*VLOOKUP($H$3,$C:$D,2,FALSE)
)),"")</f>
        <v/>
      </c>
      <c r="T15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出荷先'!$E:$E,$H15,'出荷記録１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出荷先'!$E:$E,$H15,'出荷記録１ 出荷先'!$G:$G,$H$2),
SUMIFS('出荷記録１ 出荷先'!$K:$K,'出荷記録１ 出荷先'!$B:$B,"&gt;="&amp;T$7,'出荷記録１ 出荷先'!$B:$B,"&lt;="&amp;EOMONTH(T$7,0),'出荷記録１ 出荷先'!$D:$D,$H$1,'出荷記録１ 出荷先'!$E:$E,$H15,'出荷記録１ 出荷先'!$G:$G,$H$2)/SUMIFS('出荷記録１ 出荷先'!$J:$J,'出荷記録１ 出荷先'!$B:$B,"&gt;="&amp;T$7,'出荷記録１ 出荷先'!$B:$B,"&lt;="&amp;EOMONTH(T$7,0),'出荷記録１ 出荷先'!$D:$D,$H$1,'出荷記録１ 出荷先'!$E:$E,$H15,'出荷記録１ 出荷先'!$G:$G,$H$2)*VLOOKUP($H$3,$C:$D,2,FALSE)
)),"")</f>
        <v/>
      </c>
      <c r="U15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出荷先'!$E:$E,$H15,'出荷記録１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出荷先'!$E:$E,$H15,'出荷記録１ 出荷先'!$G:$G,$H$2),
SUMIFS('出荷記録１ 出荷先'!$K:$K,'出荷記録１ 出荷先'!$B:$B,"&gt;="&amp;U$7,'出荷記録１ 出荷先'!$B:$B,"&lt;="&amp;EOMONTH(U$7,0),'出荷記録１ 出荷先'!$D:$D,$H$1,'出荷記録１ 出荷先'!$E:$E,$H15,'出荷記録１ 出荷先'!$G:$G,$H$2)/SUMIFS('出荷記録１ 出荷先'!$J:$J,'出荷記録１ 出荷先'!$B:$B,"&gt;="&amp;U$7,'出荷記録１ 出荷先'!$B:$B,"&lt;="&amp;EOMONTH(U$7,0),'出荷記録１ 出荷先'!$D:$D,$H$1,'出荷記録１ 出荷先'!$E:$E,$H15,'出荷記録１ 出荷先'!$G:$G,$H$2)*VLOOKUP($H$3,$C:$D,2,FALSE)
)),"")</f>
        <v/>
      </c>
    </row>
    <row r="16" spans="1:21" x14ac:dyDescent="0.4">
      <c r="G16">
        <v>7</v>
      </c>
      <c r="H16" s="46"/>
      <c r="I16" s="31" t="str">
        <f>IF(H16="","",
IFERROR(
IF($H$4="単位あたりの数量",
SUMIFS('出荷記録１ 出荷先'!$J:$J,'出荷記録１ 出荷先'!$D:$D,$H$1,'出荷記録１ 出荷先'!$E:$E,$H16,'出荷記録１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出荷先'!$E:$E,$H16,'出荷記録１ 出荷先'!$G:$G,$H$2,'出荷記録１ 出荷先'!B:B,"&gt;="&amp;$H$5,'出荷記録１ 出荷先'!B:B,"&lt;="&amp;$H$6),
SUMIFS('出荷記録１ 出荷先'!$K:$K,'出荷記録１ 出荷先'!$D:$D,$H$1,'出荷記録１ 出荷先'!$E:$E,$H16,'出荷記録１ 出荷先'!$G:$G,$H$2,'出荷記録１ 出荷先'!B:B,"&gt;="&amp;$H$5,'出荷記録１ 出荷先'!B:B,"&lt;="&amp;$H$6)/SUMIFS('出荷記録１ 出荷先'!$J:$J,'出荷記録１ 出荷先'!$D:$D,$H$1,'出荷記録１ 出荷先'!$E:$E,$H16,'出荷記録１ 出荷先'!$G:$G,$H$2,'出荷記録１ 出荷先'!B:B,"&gt;="&amp;$H$5,'出荷記録１ 出荷先'!B:B,"&lt;="&amp;$H$6)*VLOOKUP($H$3,$C:$D,2,FALSE)
)),""))</f>
        <v/>
      </c>
      <c r="J16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出荷先'!$E:$E,$H16,'出荷記録１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出荷先'!$E:$E,$H16,'出荷記録１ 出荷先'!$G:$G,$H$2),
SUMIFS('出荷記録１ 出荷先'!$K:$K,'出荷記録１ 出荷先'!$B:$B,"&gt;="&amp;J$7,'出荷記録１ 出荷先'!$B:$B,"&lt;="&amp;EOMONTH(J$7,0),'出荷記録１ 出荷先'!$D:$D,$H$1,'出荷記録１ 出荷先'!$E:$E,$H16,'出荷記録１ 出荷先'!$G:$G,$H$2)/SUMIFS('出荷記録１ 出荷先'!$J:$J,'出荷記録１ 出荷先'!$B:$B,"&gt;="&amp;J$7,'出荷記録１ 出荷先'!$B:$B,"&lt;="&amp;EOMONTH(J$7,0),'出荷記録１ 出荷先'!$D:$D,$H$1,'出荷記録１ 出荷先'!$E:$E,$H16,'出荷記録１ 出荷先'!$G:$G,$H$2)*VLOOKUP($H$3,$C:$D,2,FALSE)
)),"")</f>
        <v/>
      </c>
      <c r="K16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出荷先'!$E:$E,$H16,'出荷記録１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出荷先'!$E:$E,$H16,'出荷記録１ 出荷先'!$G:$G,$H$2),
SUMIFS('出荷記録１ 出荷先'!$K:$K,'出荷記録１ 出荷先'!$B:$B,"&gt;="&amp;K$7,'出荷記録１ 出荷先'!$B:$B,"&lt;="&amp;EOMONTH(K$7,0),'出荷記録１ 出荷先'!$D:$D,$H$1,'出荷記録１ 出荷先'!$E:$E,$H16,'出荷記録１ 出荷先'!$G:$G,$H$2)/SUMIFS('出荷記録１ 出荷先'!$J:$J,'出荷記録１ 出荷先'!$B:$B,"&gt;="&amp;K$7,'出荷記録１ 出荷先'!$B:$B,"&lt;="&amp;EOMONTH(K$7,0),'出荷記録１ 出荷先'!$D:$D,$H$1,'出荷記録１ 出荷先'!$E:$E,$H16,'出荷記録１ 出荷先'!$G:$G,$H$2)*VLOOKUP($H$3,$C:$D,2,FALSE)
)),"")</f>
        <v/>
      </c>
      <c r="L16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出荷先'!$E:$E,$H16,'出荷記録１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出荷先'!$E:$E,$H16,'出荷記録１ 出荷先'!$G:$G,$H$2),
SUMIFS('出荷記録１ 出荷先'!$K:$K,'出荷記録１ 出荷先'!$B:$B,"&gt;="&amp;L$7,'出荷記録１ 出荷先'!$B:$B,"&lt;="&amp;EOMONTH(L$7,0),'出荷記録１ 出荷先'!$D:$D,$H$1,'出荷記録１ 出荷先'!$E:$E,$H16,'出荷記録１ 出荷先'!$G:$G,$H$2)/SUMIFS('出荷記録１ 出荷先'!$J:$J,'出荷記録１ 出荷先'!$B:$B,"&gt;="&amp;L$7,'出荷記録１ 出荷先'!$B:$B,"&lt;="&amp;EOMONTH(L$7,0),'出荷記録１ 出荷先'!$D:$D,$H$1,'出荷記録１ 出荷先'!$E:$E,$H16,'出荷記録１ 出荷先'!$G:$G,$H$2)*VLOOKUP($H$3,$C:$D,2,FALSE)
)),"")</f>
        <v/>
      </c>
      <c r="M16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出荷先'!$E:$E,$H16,'出荷記録１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出荷先'!$E:$E,$H16,'出荷記録１ 出荷先'!$G:$G,$H$2),
SUMIFS('出荷記録１ 出荷先'!$K:$K,'出荷記録１ 出荷先'!$B:$B,"&gt;="&amp;M$7,'出荷記録１ 出荷先'!$B:$B,"&lt;="&amp;EOMONTH(M$7,0),'出荷記録１ 出荷先'!$D:$D,$H$1,'出荷記録１ 出荷先'!$E:$E,$H16,'出荷記録１ 出荷先'!$G:$G,$H$2)/SUMIFS('出荷記録１ 出荷先'!$J:$J,'出荷記録１ 出荷先'!$B:$B,"&gt;="&amp;M$7,'出荷記録１ 出荷先'!$B:$B,"&lt;="&amp;EOMONTH(M$7,0),'出荷記録１ 出荷先'!$D:$D,$H$1,'出荷記録１ 出荷先'!$E:$E,$H16,'出荷記録１ 出荷先'!$G:$G,$H$2)*VLOOKUP($H$3,$C:$D,2,FALSE)
)),"")</f>
        <v/>
      </c>
      <c r="N16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出荷先'!$E:$E,$H16,'出荷記録１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出荷先'!$E:$E,$H16,'出荷記録１ 出荷先'!$G:$G,$H$2),
SUMIFS('出荷記録１ 出荷先'!$K:$K,'出荷記録１ 出荷先'!$B:$B,"&gt;="&amp;N$7,'出荷記録１ 出荷先'!$B:$B,"&lt;="&amp;EOMONTH(N$7,0),'出荷記録１ 出荷先'!$D:$D,$H$1,'出荷記録１ 出荷先'!$E:$E,$H16,'出荷記録１ 出荷先'!$G:$G,$H$2)/SUMIFS('出荷記録１ 出荷先'!$J:$J,'出荷記録１ 出荷先'!$B:$B,"&gt;="&amp;N$7,'出荷記録１ 出荷先'!$B:$B,"&lt;="&amp;EOMONTH(N$7,0),'出荷記録１ 出荷先'!$D:$D,$H$1,'出荷記録１ 出荷先'!$E:$E,$H16,'出荷記録１ 出荷先'!$G:$G,$H$2)*VLOOKUP($H$3,$C:$D,2,FALSE)
)),"")</f>
        <v/>
      </c>
      <c r="O16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出荷先'!$E:$E,$H16,'出荷記録１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出荷先'!$E:$E,$H16,'出荷記録１ 出荷先'!$G:$G,$H$2),
SUMIFS('出荷記録１ 出荷先'!$K:$K,'出荷記録１ 出荷先'!$B:$B,"&gt;="&amp;O$7,'出荷記録１ 出荷先'!$B:$B,"&lt;="&amp;EOMONTH(O$7,0),'出荷記録１ 出荷先'!$D:$D,$H$1,'出荷記録１ 出荷先'!$E:$E,$H16,'出荷記録１ 出荷先'!$G:$G,$H$2)/SUMIFS('出荷記録１ 出荷先'!$J:$J,'出荷記録１ 出荷先'!$B:$B,"&gt;="&amp;O$7,'出荷記録１ 出荷先'!$B:$B,"&lt;="&amp;EOMONTH(O$7,0),'出荷記録１ 出荷先'!$D:$D,$H$1,'出荷記録１ 出荷先'!$E:$E,$H16,'出荷記録１ 出荷先'!$G:$G,$H$2)*VLOOKUP($H$3,$C:$D,2,FALSE)
)),"")</f>
        <v/>
      </c>
      <c r="P16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出荷先'!$E:$E,$H16,'出荷記録１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出荷先'!$E:$E,$H16,'出荷記録１ 出荷先'!$G:$G,$H$2),
SUMIFS('出荷記録１ 出荷先'!$K:$K,'出荷記録１ 出荷先'!$B:$B,"&gt;="&amp;P$7,'出荷記録１ 出荷先'!$B:$B,"&lt;="&amp;EOMONTH(P$7,0),'出荷記録１ 出荷先'!$D:$D,$H$1,'出荷記録１ 出荷先'!$E:$E,$H16,'出荷記録１ 出荷先'!$G:$G,$H$2)/SUMIFS('出荷記録１ 出荷先'!$J:$J,'出荷記録１ 出荷先'!$B:$B,"&gt;="&amp;P$7,'出荷記録１ 出荷先'!$B:$B,"&lt;="&amp;EOMONTH(P$7,0),'出荷記録１ 出荷先'!$D:$D,$H$1,'出荷記録１ 出荷先'!$E:$E,$H16,'出荷記録１ 出荷先'!$G:$G,$H$2)*VLOOKUP($H$3,$C:$D,2,FALSE)
)),"")</f>
        <v/>
      </c>
      <c r="Q16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出荷先'!$E:$E,$H16,'出荷記録１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出荷先'!$E:$E,$H16,'出荷記録１ 出荷先'!$G:$G,$H$2),
SUMIFS('出荷記録１ 出荷先'!$K:$K,'出荷記録１ 出荷先'!$B:$B,"&gt;="&amp;Q$7,'出荷記録１ 出荷先'!$B:$B,"&lt;="&amp;EOMONTH(Q$7,0),'出荷記録１ 出荷先'!$D:$D,$H$1,'出荷記録１ 出荷先'!$E:$E,$H16,'出荷記録１ 出荷先'!$G:$G,$H$2)/SUMIFS('出荷記録１ 出荷先'!$J:$J,'出荷記録１ 出荷先'!$B:$B,"&gt;="&amp;Q$7,'出荷記録１ 出荷先'!$B:$B,"&lt;="&amp;EOMONTH(Q$7,0),'出荷記録１ 出荷先'!$D:$D,$H$1,'出荷記録１ 出荷先'!$E:$E,$H16,'出荷記録１ 出荷先'!$G:$G,$H$2)*VLOOKUP($H$3,$C:$D,2,FALSE)
)),"")</f>
        <v/>
      </c>
      <c r="R16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出荷先'!$E:$E,$H16,'出荷記録１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出荷先'!$E:$E,$H16,'出荷記録１ 出荷先'!$G:$G,$H$2),
SUMIFS('出荷記録１ 出荷先'!$K:$K,'出荷記録１ 出荷先'!$B:$B,"&gt;="&amp;R$7,'出荷記録１ 出荷先'!$B:$B,"&lt;="&amp;EOMONTH(R$7,0),'出荷記録１ 出荷先'!$D:$D,$H$1,'出荷記録１ 出荷先'!$E:$E,$H16,'出荷記録１ 出荷先'!$G:$G,$H$2)/SUMIFS('出荷記録１ 出荷先'!$J:$J,'出荷記録１ 出荷先'!$B:$B,"&gt;="&amp;R$7,'出荷記録１ 出荷先'!$B:$B,"&lt;="&amp;EOMONTH(R$7,0),'出荷記録１ 出荷先'!$D:$D,$H$1,'出荷記録１ 出荷先'!$E:$E,$H16,'出荷記録１ 出荷先'!$G:$G,$H$2)*VLOOKUP($H$3,$C:$D,2,FALSE)
)),"")</f>
        <v/>
      </c>
      <c r="S16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出荷先'!$E:$E,$H16,'出荷記録１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出荷先'!$E:$E,$H16,'出荷記録１ 出荷先'!$G:$G,$H$2),
SUMIFS('出荷記録１ 出荷先'!$K:$K,'出荷記録１ 出荷先'!$B:$B,"&gt;="&amp;S$7,'出荷記録１ 出荷先'!$B:$B,"&lt;="&amp;EOMONTH(S$7,0),'出荷記録１ 出荷先'!$D:$D,$H$1,'出荷記録１ 出荷先'!$E:$E,$H16,'出荷記録１ 出荷先'!$G:$G,$H$2)/SUMIFS('出荷記録１ 出荷先'!$J:$J,'出荷記録１ 出荷先'!$B:$B,"&gt;="&amp;S$7,'出荷記録１ 出荷先'!$B:$B,"&lt;="&amp;EOMONTH(S$7,0),'出荷記録１ 出荷先'!$D:$D,$H$1,'出荷記録１ 出荷先'!$E:$E,$H16,'出荷記録１ 出荷先'!$G:$G,$H$2)*VLOOKUP($H$3,$C:$D,2,FALSE)
)),"")</f>
        <v/>
      </c>
      <c r="T16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出荷先'!$E:$E,$H16,'出荷記録１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出荷先'!$E:$E,$H16,'出荷記録１ 出荷先'!$G:$G,$H$2),
SUMIFS('出荷記録１ 出荷先'!$K:$K,'出荷記録１ 出荷先'!$B:$B,"&gt;="&amp;T$7,'出荷記録１ 出荷先'!$B:$B,"&lt;="&amp;EOMONTH(T$7,0),'出荷記録１ 出荷先'!$D:$D,$H$1,'出荷記録１ 出荷先'!$E:$E,$H16,'出荷記録１ 出荷先'!$G:$G,$H$2)/SUMIFS('出荷記録１ 出荷先'!$J:$J,'出荷記録１ 出荷先'!$B:$B,"&gt;="&amp;T$7,'出荷記録１ 出荷先'!$B:$B,"&lt;="&amp;EOMONTH(T$7,0),'出荷記録１ 出荷先'!$D:$D,$H$1,'出荷記録１ 出荷先'!$E:$E,$H16,'出荷記録１ 出荷先'!$G:$G,$H$2)*VLOOKUP($H$3,$C:$D,2,FALSE)
)),"")</f>
        <v/>
      </c>
      <c r="U16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出荷先'!$E:$E,$H16,'出荷記録１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出荷先'!$E:$E,$H16,'出荷記録１ 出荷先'!$G:$G,$H$2),
SUMIFS('出荷記録１ 出荷先'!$K:$K,'出荷記録１ 出荷先'!$B:$B,"&gt;="&amp;U$7,'出荷記録１ 出荷先'!$B:$B,"&lt;="&amp;EOMONTH(U$7,0),'出荷記録１ 出荷先'!$D:$D,$H$1,'出荷記録１ 出荷先'!$E:$E,$H16,'出荷記録１ 出荷先'!$G:$G,$H$2)/SUMIFS('出荷記録１ 出荷先'!$J:$J,'出荷記録１ 出荷先'!$B:$B,"&gt;="&amp;U$7,'出荷記録１ 出荷先'!$B:$B,"&lt;="&amp;EOMONTH(U$7,0),'出荷記録１ 出荷先'!$D:$D,$H$1,'出荷記録１ 出荷先'!$E:$E,$H16,'出荷記録１ 出荷先'!$G:$G,$H$2)*VLOOKUP($H$3,$C:$D,2,FALSE)
)),"")</f>
        <v/>
      </c>
    </row>
    <row r="17" spans="7:21" x14ac:dyDescent="0.4">
      <c r="G17">
        <v>8</v>
      </c>
      <c r="H17" s="46"/>
      <c r="I17" s="31" t="str">
        <f>IF(H17="","",
IFERROR(
IF($H$4="単位あたりの数量",
SUMIFS('出荷記録１ 出荷先'!$J:$J,'出荷記録１ 出荷先'!$D:$D,$H$1,'出荷記録１ 出荷先'!$E:$E,$H17,'出荷記録１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出荷先'!$E:$E,$H17,'出荷記録１ 出荷先'!$G:$G,$H$2,'出荷記録１ 出荷先'!B:B,"&gt;="&amp;$H$5,'出荷記録１ 出荷先'!B:B,"&lt;="&amp;$H$6),
SUMIFS('出荷記録１ 出荷先'!$K:$K,'出荷記録１ 出荷先'!$D:$D,$H$1,'出荷記録１ 出荷先'!$E:$E,$H17,'出荷記録１ 出荷先'!$G:$G,$H$2,'出荷記録１ 出荷先'!B:B,"&gt;="&amp;$H$5,'出荷記録１ 出荷先'!B:B,"&lt;="&amp;$H$6)/SUMIFS('出荷記録１ 出荷先'!$J:$J,'出荷記録１ 出荷先'!$D:$D,$H$1,'出荷記録１ 出荷先'!$E:$E,$H17,'出荷記録１ 出荷先'!$G:$G,$H$2,'出荷記録１ 出荷先'!B:B,"&gt;="&amp;$H$5,'出荷記録１ 出荷先'!B:B,"&lt;="&amp;$H$6)*VLOOKUP($H$3,$C:$D,2,FALSE)
)),""))</f>
        <v/>
      </c>
      <c r="J17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出荷先'!$E:$E,$H17,'出荷記録１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出荷先'!$E:$E,$H17,'出荷記録１ 出荷先'!$G:$G,$H$2),
SUMIFS('出荷記録１ 出荷先'!$K:$K,'出荷記録１ 出荷先'!$B:$B,"&gt;="&amp;J$7,'出荷記録１ 出荷先'!$B:$B,"&lt;="&amp;EOMONTH(J$7,0),'出荷記録１ 出荷先'!$D:$D,$H$1,'出荷記録１ 出荷先'!$E:$E,$H17,'出荷記録１ 出荷先'!$G:$G,$H$2)/SUMIFS('出荷記録１ 出荷先'!$J:$J,'出荷記録１ 出荷先'!$B:$B,"&gt;="&amp;J$7,'出荷記録１ 出荷先'!$B:$B,"&lt;="&amp;EOMONTH(J$7,0),'出荷記録１ 出荷先'!$D:$D,$H$1,'出荷記録１ 出荷先'!$E:$E,$H17,'出荷記録１ 出荷先'!$G:$G,$H$2)*VLOOKUP($H$3,$C:$D,2,FALSE)
)),"")</f>
        <v/>
      </c>
      <c r="K17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出荷先'!$E:$E,$H17,'出荷記録１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出荷先'!$E:$E,$H17,'出荷記録１ 出荷先'!$G:$G,$H$2),
SUMIFS('出荷記録１ 出荷先'!$K:$K,'出荷記録１ 出荷先'!$B:$B,"&gt;="&amp;K$7,'出荷記録１ 出荷先'!$B:$B,"&lt;="&amp;EOMONTH(K$7,0),'出荷記録１ 出荷先'!$D:$D,$H$1,'出荷記録１ 出荷先'!$E:$E,$H17,'出荷記録１ 出荷先'!$G:$G,$H$2)/SUMIFS('出荷記録１ 出荷先'!$J:$J,'出荷記録１ 出荷先'!$B:$B,"&gt;="&amp;K$7,'出荷記録１ 出荷先'!$B:$B,"&lt;="&amp;EOMONTH(K$7,0),'出荷記録１ 出荷先'!$D:$D,$H$1,'出荷記録１ 出荷先'!$E:$E,$H17,'出荷記録１ 出荷先'!$G:$G,$H$2)*VLOOKUP($H$3,$C:$D,2,FALSE)
)),"")</f>
        <v/>
      </c>
      <c r="L17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出荷先'!$E:$E,$H17,'出荷記録１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出荷先'!$E:$E,$H17,'出荷記録１ 出荷先'!$G:$G,$H$2),
SUMIFS('出荷記録１ 出荷先'!$K:$K,'出荷記録１ 出荷先'!$B:$B,"&gt;="&amp;L$7,'出荷記録１ 出荷先'!$B:$B,"&lt;="&amp;EOMONTH(L$7,0),'出荷記録１ 出荷先'!$D:$D,$H$1,'出荷記録１ 出荷先'!$E:$E,$H17,'出荷記録１ 出荷先'!$G:$G,$H$2)/SUMIFS('出荷記録１ 出荷先'!$J:$J,'出荷記録１ 出荷先'!$B:$B,"&gt;="&amp;L$7,'出荷記録１ 出荷先'!$B:$B,"&lt;="&amp;EOMONTH(L$7,0),'出荷記録１ 出荷先'!$D:$D,$H$1,'出荷記録１ 出荷先'!$E:$E,$H17,'出荷記録１ 出荷先'!$G:$G,$H$2)*VLOOKUP($H$3,$C:$D,2,FALSE)
)),"")</f>
        <v/>
      </c>
      <c r="M17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出荷先'!$E:$E,$H17,'出荷記録１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出荷先'!$E:$E,$H17,'出荷記録１ 出荷先'!$G:$G,$H$2),
SUMIFS('出荷記録１ 出荷先'!$K:$K,'出荷記録１ 出荷先'!$B:$B,"&gt;="&amp;M$7,'出荷記録１ 出荷先'!$B:$B,"&lt;="&amp;EOMONTH(M$7,0),'出荷記録１ 出荷先'!$D:$D,$H$1,'出荷記録１ 出荷先'!$E:$E,$H17,'出荷記録１ 出荷先'!$G:$G,$H$2)/SUMIFS('出荷記録１ 出荷先'!$J:$J,'出荷記録１ 出荷先'!$B:$B,"&gt;="&amp;M$7,'出荷記録１ 出荷先'!$B:$B,"&lt;="&amp;EOMONTH(M$7,0),'出荷記録１ 出荷先'!$D:$D,$H$1,'出荷記録１ 出荷先'!$E:$E,$H17,'出荷記録１ 出荷先'!$G:$G,$H$2)*VLOOKUP($H$3,$C:$D,2,FALSE)
)),"")</f>
        <v/>
      </c>
      <c r="N17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出荷先'!$E:$E,$H17,'出荷記録１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出荷先'!$E:$E,$H17,'出荷記録１ 出荷先'!$G:$G,$H$2),
SUMIFS('出荷記録１ 出荷先'!$K:$K,'出荷記録１ 出荷先'!$B:$B,"&gt;="&amp;N$7,'出荷記録１ 出荷先'!$B:$B,"&lt;="&amp;EOMONTH(N$7,0),'出荷記録１ 出荷先'!$D:$D,$H$1,'出荷記録１ 出荷先'!$E:$E,$H17,'出荷記録１ 出荷先'!$G:$G,$H$2)/SUMIFS('出荷記録１ 出荷先'!$J:$J,'出荷記録１ 出荷先'!$B:$B,"&gt;="&amp;N$7,'出荷記録１ 出荷先'!$B:$B,"&lt;="&amp;EOMONTH(N$7,0),'出荷記録１ 出荷先'!$D:$D,$H$1,'出荷記録１ 出荷先'!$E:$E,$H17,'出荷記録１ 出荷先'!$G:$G,$H$2)*VLOOKUP($H$3,$C:$D,2,FALSE)
)),"")</f>
        <v/>
      </c>
      <c r="O17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出荷先'!$E:$E,$H17,'出荷記録１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出荷先'!$E:$E,$H17,'出荷記録１ 出荷先'!$G:$G,$H$2),
SUMIFS('出荷記録１ 出荷先'!$K:$K,'出荷記録１ 出荷先'!$B:$B,"&gt;="&amp;O$7,'出荷記録１ 出荷先'!$B:$B,"&lt;="&amp;EOMONTH(O$7,0),'出荷記録１ 出荷先'!$D:$D,$H$1,'出荷記録１ 出荷先'!$E:$E,$H17,'出荷記録１ 出荷先'!$G:$G,$H$2)/SUMIFS('出荷記録１ 出荷先'!$J:$J,'出荷記録１ 出荷先'!$B:$B,"&gt;="&amp;O$7,'出荷記録１ 出荷先'!$B:$B,"&lt;="&amp;EOMONTH(O$7,0),'出荷記録１ 出荷先'!$D:$D,$H$1,'出荷記録１ 出荷先'!$E:$E,$H17,'出荷記録１ 出荷先'!$G:$G,$H$2)*VLOOKUP($H$3,$C:$D,2,FALSE)
)),"")</f>
        <v/>
      </c>
      <c r="P17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出荷先'!$E:$E,$H17,'出荷記録１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出荷先'!$E:$E,$H17,'出荷記録１ 出荷先'!$G:$G,$H$2),
SUMIFS('出荷記録１ 出荷先'!$K:$K,'出荷記録１ 出荷先'!$B:$B,"&gt;="&amp;P$7,'出荷記録１ 出荷先'!$B:$B,"&lt;="&amp;EOMONTH(P$7,0),'出荷記録１ 出荷先'!$D:$D,$H$1,'出荷記録１ 出荷先'!$E:$E,$H17,'出荷記録１ 出荷先'!$G:$G,$H$2)/SUMIFS('出荷記録１ 出荷先'!$J:$J,'出荷記録１ 出荷先'!$B:$B,"&gt;="&amp;P$7,'出荷記録１ 出荷先'!$B:$B,"&lt;="&amp;EOMONTH(P$7,0),'出荷記録１ 出荷先'!$D:$D,$H$1,'出荷記録１ 出荷先'!$E:$E,$H17,'出荷記録１ 出荷先'!$G:$G,$H$2)*VLOOKUP($H$3,$C:$D,2,FALSE)
)),"")</f>
        <v/>
      </c>
      <c r="Q17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出荷先'!$E:$E,$H17,'出荷記録１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出荷先'!$E:$E,$H17,'出荷記録１ 出荷先'!$G:$G,$H$2),
SUMIFS('出荷記録１ 出荷先'!$K:$K,'出荷記録１ 出荷先'!$B:$B,"&gt;="&amp;Q$7,'出荷記録１ 出荷先'!$B:$B,"&lt;="&amp;EOMONTH(Q$7,0),'出荷記録１ 出荷先'!$D:$D,$H$1,'出荷記録１ 出荷先'!$E:$E,$H17,'出荷記録１ 出荷先'!$G:$G,$H$2)/SUMIFS('出荷記録１ 出荷先'!$J:$J,'出荷記録１ 出荷先'!$B:$B,"&gt;="&amp;Q$7,'出荷記録１ 出荷先'!$B:$B,"&lt;="&amp;EOMONTH(Q$7,0),'出荷記録１ 出荷先'!$D:$D,$H$1,'出荷記録１ 出荷先'!$E:$E,$H17,'出荷記録１ 出荷先'!$G:$G,$H$2)*VLOOKUP($H$3,$C:$D,2,FALSE)
)),"")</f>
        <v/>
      </c>
      <c r="R17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出荷先'!$E:$E,$H17,'出荷記録１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出荷先'!$E:$E,$H17,'出荷記録１ 出荷先'!$G:$G,$H$2),
SUMIFS('出荷記録１ 出荷先'!$K:$K,'出荷記録１ 出荷先'!$B:$B,"&gt;="&amp;R$7,'出荷記録１ 出荷先'!$B:$B,"&lt;="&amp;EOMONTH(R$7,0),'出荷記録１ 出荷先'!$D:$D,$H$1,'出荷記録１ 出荷先'!$E:$E,$H17,'出荷記録１ 出荷先'!$G:$G,$H$2)/SUMIFS('出荷記録１ 出荷先'!$J:$J,'出荷記録１ 出荷先'!$B:$B,"&gt;="&amp;R$7,'出荷記録１ 出荷先'!$B:$B,"&lt;="&amp;EOMONTH(R$7,0),'出荷記録１ 出荷先'!$D:$D,$H$1,'出荷記録１ 出荷先'!$E:$E,$H17,'出荷記録１ 出荷先'!$G:$G,$H$2)*VLOOKUP($H$3,$C:$D,2,FALSE)
)),"")</f>
        <v/>
      </c>
      <c r="S17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出荷先'!$E:$E,$H17,'出荷記録１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出荷先'!$E:$E,$H17,'出荷記録１ 出荷先'!$G:$G,$H$2),
SUMIFS('出荷記録１ 出荷先'!$K:$K,'出荷記録１ 出荷先'!$B:$B,"&gt;="&amp;S$7,'出荷記録１ 出荷先'!$B:$B,"&lt;="&amp;EOMONTH(S$7,0),'出荷記録１ 出荷先'!$D:$D,$H$1,'出荷記録１ 出荷先'!$E:$E,$H17,'出荷記録１ 出荷先'!$G:$G,$H$2)/SUMIFS('出荷記録１ 出荷先'!$J:$J,'出荷記録１ 出荷先'!$B:$B,"&gt;="&amp;S$7,'出荷記録１ 出荷先'!$B:$B,"&lt;="&amp;EOMONTH(S$7,0),'出荷記録１ 出荷先'!$D:$D,$H$1,'出荷記録１ 出荷先'!$E:$E,$H17,'出荷記録１ 出荷先'!$G:$G,$H$2)*VLOOKUP($H$3,$C:$D,2,FALSE)
)),"")</f>
        <v/>
      </c>
      <c r="T17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出荷先'!$E:$E,$H17,'出荷記録１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出荷先'!$E:$E,$H17,'出荷記録１ 出荷先'!$G:$G,$H$2),
SUMIFS('出荷記録１ 出荷先'!$K:$K,'出荷記録１ 出荷先'!$B:$B,"&gt;="&amp;T$7,'出荷記録１ 出荷先'!$B:$B,"&lt;="&amp;EOMONTH(T$7,0),'出荷記録１ 出荷先'!$D:$D,$H$1,'出荷記録１ 出荷先'!$E:$E,$H17,'出荷記録１ 出荷先'!$G:$G,$H$2)/SUMIFS('出荷記録１ 出荷先'!$J:$J,'出荷記録１ 出荷先'!$B:$B,"&gt;="&amp;T$7,'出荷記録１ 出荷先'!$B:$B,"&lt;="&amp;EOMONTH(T$7,0),'出荷記録１ 出荷先'!$D:$D,$H$1,'出荷記録１ 出荷先'!$E:$E,$H17,'出荷記録１ 出荷先'!$G:$G,$H$2)*VLOOKUP($H$3,$C:$D,2,FALSE)
)),"")</f>
        <v/>
      </c>
      <c r="U17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出荷先'!$E:$E,$H17,'出荷記録１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出荷先'!$E:$E,$H17,'出荷記録１ 出荷先'!$G:$G,$H$2),
SUMIFS('出荷記録１ 出荷先'!$K:$K,'出荷記録１ 出荷先'!$B:$B,"&gt;="&amp;U$7,'出荷記録１ 出荷先'!$B:$B,"&lt;="&amp;EOMONTH(U$7,0),'出荷記録１ 出荷先'!$D:$D,$H$1,'出荷記録１ 出荷先'!$E:$E,$H17,'出荷記録１ 出荷先'!$G:$G,$H$2)/SUMIFS('出荷記録１ 出荷先'!$J:$J,'出荷記録１ 出荷先'!$B:$B,"&gt;="&amp;U$7,'出荷記録１ 出荷先'!$B:$B,"&lt;="&amp;EOMONTH(U$7,0),'出荷記録１ 出荷先'!$D:$D,$H$1,'出荷記録１ 出荷先'!$E:$E,$H17,'出荷記録１ 出荷先'!$G:$G,$H$2)*VLOOKUP($H$3,$C:$D,2,FALSE)
)),"")</f>
        <v/>
      </c>
    </row>
    <row r="18" spans="7:21" x14ac:dyDescent="0.4">
      <c r="G18">
        <v>9</v>
      </c>
      <c r="H18" s="46"/>
      <c r="I18" s="31" t="str">
        <f>IF(H18="","",
IFERROR(
IF($H$4="単位あたりの数量",
SUMIFS('出荷記録１ 出荷先'!$J:$J,'出荷記録１ 出荷先'!$D:$D,$H$1,'出荷記録１ 出荷先'!$E:$E,$H18,'出荷記録１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出荷先'!$E:$E,$H18,'出荷記録１ 出荷先'!$G:$G,$H$2,'出荷記録１ 出荷先'!B:B,"&gt;="&amp;$H$5,'出荷記録１ 出荷先'!B:B,"&lt;="&amp;$H$6),
SUMIFS('出荷記録１ 出荷先'!$K:$K,'出荷記録１ 出荷先'!$D:$D,$H$1,'出荷記録１ 出荷先'!$E:$E,$H18,'出荷記録１ 出荷先'!$G:$G,$H$2,'出荷記録１ 出荷先'!B:B,"&gt;="&amp;$H$5,'出荷記録１ 出荷先'!B:B,"&lt;="&amp;$H$6)/SUMIFS('出荷記録１ 出荷先'!$J:$J,'出荷記録１ 出荷先'!$D:$D,$H$1,'出荷記録１ 出荷先'!$E:$E,$H18,'出荷記録１ 出荷先'!$G:$G,$H$2,'出荷記録１ 出荷先'!B:B,"&gt;="&amp;$H$5,'出荷記録１ 出荷先'!B:B,"&lt;="&amp;$H$6)*VLOOKUP($H$3,$C:$D,2,FALSE)
)),""))</f>
        <v/>
      </c>
      <c r="J18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出荷先'!$E:$E,$H18,'出荷記録１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出荷先'!$E:$E,$H18,'出荷記録１ 出荷先'!$G:$G,$H$2),
SUMIFS('出荷記録１ 出荷先'!$K:$K,'出荷記録１ 出荷先'!$B:$B,"&gt;="&amp;J$7,'出荷記録１ 出荷先'!$B:$B,"&lt;="&amp;EOMONTH(J$7,0),'出荷記録１ 出荷先'!$D:$D,$H$1,'出荷記録１ 出荷先'!$E:$E,$H18,'出荷記録１ 出荷先'!$G:$G,$H$2)/SUMIFS('出荷記録１ 出荷先'!$J:$J,'出荷記録１ 出荷先'!$B:$B,"&gt;="&amp;J$7,'出荷記録１ 出荷先'!$B:$B,"&lt;="&amp;EOMONTH(J$7,0),'出荷記録１ 出荷先'!$D:$D,$H$1,'出荷記録１ 出荷先'!$E:$E,$H18,'出荷記録１ 出荷先'!$G:$G,$H$2)*VLOOKUP($H$3,$C:$D,2,FALSE)
)),"")</f>
        <v/>
      </c>
      <c r="K18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出荷先'!$E:$E,$H18,'出荷記録１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出荷先'!$E:$E,$H18,'出荷記録１ 出荷先'!$G:$G,$H$2),
SUMIFS('出荷記録１ 出荷先'!$K:$K,'出荷記録１ 出荷先'!$B:$B,"&gt;="&amp;K$7,'出荷記録１ 出荷先'!$B:$B,"&lt;="&amp;EOMONTH(K$7,0),'出荷記録１ 出荷先'!$D:$D,$H$1,'出荷記録１ 出荷先'!$E:$E,$H18,'出荷記録１ 出荷先'!$G:$G,$H$2)/SUMIFS('出荷記録１ 出荷先'!$J:$J,'出荷記録１ 出荷先'!$B:$B,"&gt;="&amp;K$7,'出荷記録１ 出荷先'!$B:$B,"&lt;="&amp;EOMONTH(K$7,0),'出荷記録１ 出荷先'!$D:$D,$H$1,'出荷記録１ 出荷先'!$E:$E,$H18,'出荷記録１ 出荷先'!$G:$G,$H$2)*VLOOKUP($H$3,$C:$D,2,FALSE)
)),"")</f>
        <v/>
      </c>
      <c r="L18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出荷先'!$E:$E,$H18,'出荷記録１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出荷先'!$E:$E,$H18,'出荷記録１ 出荷先'!$G:$G,$H$2),
SUMIFS('出荷記録１ 出荷先'!$K:$K,'出荷記録１ 出荷先'!$B:$B,"&gt;="&amp;L$7,'出荷記録１ 出荷先'!$B:$B,"&lt;="&amp;EOMONTH(L$7,0),'出荷記録１ 出荷先'!$D:$D,$H$1,'出荷記録１ 出荷先'!$E:$E,$H18,'出荷記録１ 出荷先'!$G:$G,$H$2)/SUMIFS('出荷記録１ 出荷先'!$J:$J,'出荷記録１ 出荷先'!$B:$B,"&gt;="&amp;L$7,'出荷記録１ 出荷先'!$B:$B,"&lt;="&amp;EOMONTH(L$7,0),'出荷記録１ 出荷先'!$D:$D,$H$1,'出荷記録１ 出荷先'!$E:$E,$H18,'出荷記録１ 出荷先'!$G:$G,$H$2)*VLOOKUP($H$3,$C:$D,2,FALSE)
)),"")</f>
        <v/>
      </c>
      <c r="M18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出荷先'!$E:$E,$H18,'出荷記録１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出荷先'!$E:$E,$H18,'出荷記録１ 出荷先'!$G:$G,$H$2),
SUMIFS('出荷記録１ 出荷先'!$K:$K,'出荷記録１ 出荷先'!$B:$B,"&gt;="&amp;M$7,'出荷記録１ 出荷先'!$B:$B,"&lt;="&amp;EOMONTH(M$7,0),'出荷記録１ 出荷先'!$D:$D,$H$1,'出荷記録１ 出荷先'!$E:$E,$H18,'出荷記録１ 出荷先'!$G:$G,$H$2)/SUMIFS('出荷記録１ 出荷先'!$J:$J,'出荷記録１ 出荷先'!$B:$B,"&gt;="&amp;M$7,'出荷記録１ 出荷先'!$B:$B,"&lt;="&amp;EOMONTH(M$7,0),'出荷記録１ 出荷先'!$D:$D,$H$1,'出荷記録１ 出荷先'!$E:$E,$H18,'出荷記録１ 出荷先'!$G:$G,$H$2)*VLOOKUP($H$3,$C:$D,2,FALSE)
)),"")</f>
        <v/>
      </c>
      <c r="N18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出荷先'!$E:$E,$H18,'出荷記録１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出荷先'!$E:$E,$H18,'出荷記録１ 出荷先'!$G:$G,$H$2),
SUMIFS('出荷記録１ 出荷先'!$K:$K,'出荷記録１ 出荷先'!$B:$B,"&gt;="&amp;N$7,'出荷記録１ 出荷先'!$B:$B,"&lt;="&amp;EOMONTH(N$7,0),'出荷記録１ 出荷先'!$D:$D,$H$1,'出荷記録１ 出荷先'!$E:$E,$H18,'出荷記録１ 出荷先'!$G:$G,$H$2)/SUMIFS('出荷記録１ 出荷先'!$J:$J,'出荷記録１ 出荷先'!$B:$B,"&gt;="&amp;N$7,'出荷記録１ 出荷先'!$B:$B,"&lt;="&amp;EOMONTH(N$7,0),'出荷記録１ 出荷先'!$D:$D,$H$1,'出荷記録１ 出荷先'!$E:$E,$H18,'出荷記録１ 出荷先'!$G:$G,$H$2)*VLOOKUP($H$3,$C:$D,2,FALSE)
)),"")</f>
        <v/>
      </c>
      <c r="O18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出荷先'!$E:$E,$H18,'出荷記録１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出荷先'!$E:$E,$H18,'出荷記録１ 出荷先'!$G:$G,$H$2),
SUMIFS('出荷記録１ 出荷先'!$K:$K,'出荷記録１ 出荷先'!$B:$B,"&gt;="&amp;O$7,'出荷記録１ 出荷先'!$B:$B,"&lt;="&amp;EOMONTH(O$7,0),'出荷記録１ 出荷先'!$D:$D,$H$1,'出荷記録１ 出荷先'!$E:$E,$H18,'出荷記録１ 出荷先'!$G:$G,$H$2)/SUMIFS('出荷記録１ 出荷先'!$J:$J,'出荷記録１ 出荷先'!$B:$B,"&gt;="&amp;O$7,'出荷記録１ 出荷先'!$B:$B,"&lt;="&amp;EOMONTH(O$7,0),'出荷記録１ 出荷先'!$D:$D,$H$1,'出荷記録１ 出荷先'!$E:$E,$H18,'出荷記録１ 出荷先'!$G:$G,$H$2)*VLOOKUP($H$3,$C:$D,2,FALSE)
)),"")</f>
        <v/>
      </c>
      <c r="P18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出荷先'!$E:$E,$H18,'出荷記録１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出荷先'!$E:$E,$H18,'出荷記録１ 出荷先'!$G:$G,$H$2),
SUMIFS('出荷記録１ 出荷先'!$K:$K,'出荷記録１ 出荷先'!$B:$B,"&gt;="&amp;P$7,'出荷記録１ 出荷先'!$B:$B,"&lt;="&amp;EOMONTH(P$7,0),'出荷記録１ 出荷先'!$D:$D,$H$1,'出荷記録１ 出荷先'!$E:$E,$H18,'出荷記録１ 出荷先'!$G:$G,$H$2)/SUMIFS('出荷記録１ 出荷先'!$J:$J,'出荷記録１ 出荷先'!$B:$B,"&gt;="&amp;P$7,'出荷記録１ 出荷先'!$B:$B,"&lt;="&amp;EOMONTH(P$7,0),'出荷記録１ 出荷先'!$D:$D,$H$1,'出荷記録１ 出荷先'!$E:$E,$H18,'出荷記録１ 出荷先'!$G:$G,$H$2)*VLOOKUP($H$3,$C:$D,2,FALSE)
)),"")</f>
        <v/>
      </c>
      <c r="Q18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出荷先'!$E:$E,$H18,'出荷記録１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出荷先'!$E:$E,$H18,'出荷記録１ 出荷先'!$G:$G,$H$2),
SUMIFS('出荷記録１ 出荷先'!$K:$K,'出荷記録１ 出荷先'!$B:$B,"&gt;="&amp;Q$7,'出荷記録１ 出荷先'!$B:$B,"&lt;="&amp;EOMONTH(Q$7,0),'出荷記録１ 出荷先'!$D:$D,$H$1,'出荷記録１ 出荷先'!$E:$E,$H18,'出荷記録１ 出荷先'!$G:$G,$H$2)/SUMIFS('出荷記録１ 出荷先'!$J:$J,'出荷記録１ 出荷先'!$B:$B,"&gt;="&amp;Q$7,'出荷記録１ 出荷先'!$B:$B,"&lt;="&amp;EOMONTH(Q$7,0),'出荷記録１ 出荷先'!$D:$D,$H$1,'出荷記録１ 出荷先'!$E:$E,$H18,'出荷記録１ 出荷先'!$G:$G,$H$2)*VLOOKUP($H$3,$C:$D,2,FALSE)
)),"")</f>
        <v/>
      </c>
      <c r="R18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出荷先'!$E:$E,$H18,'出荷記録１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出荷先'!$E:$E,$H18,'出荷記録１ 出荷先'!$G:$G,$H$2),
SUMIFS('出荷記録１ 出荷先'!$K:$K,'出荷記録１ 出荷先'!$B:$B,"&gt;="&amp;R$7,'出荷記録１ 出荷先'!$B:$B,"&lt;="&amp;EOMONTH(R$7,0),'出荷記録１ 出荷先'!$D:$D,$H$1,'出荷記録１ 出荷先'!$E:$E,$H18,'出荷記録１ 出荷先'!$G:$G,$H$2)/SUMIFS('出荷記録１ 出荷先'!$J:$J,'出荷記録１ 出荷先'!$B:$B,"&gt;="&amp;R$7,'出荷記録１ 出荷先'!$B:$B,"&lt;="&amp;EOMONTH(R$7,0),'出荷記録１ 出荷先'!$D:$D,$H$1,'出荷記録１ 出荷先'!$E:$E,$H18,'出荷記録１ 出荷先'!$G:$G,$H$2)*VLOOKUP($H$3,$C:$D,2,FALSE)
)),"")</f>
        <v/>
      </c>
      <c r="S18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出荷先'!$E:$E,$H18,'出荷記録１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出荷先'!$E:$E,$H18,'出荷記録１ 出荷先'!$G:$G,$H$2),
SUMIFS('出荷記録１ 出荷先'!$K:$K,'出荷記録１ 出荷先'!$B:$B,"&gt;="&amp;S$7,'出荷記録１ 出荷先'!$B:$B,"&lt;="&amp;EOMONTH(S$7,0),'出荷記録１ 出荷先'!$D:$D,$H$1,'出荷記録１ 出荷先'!$E:$E,$H18,'出荷記録１ 出荷先'!$G:$G,$H$2)/SUMIFS('出荷記録１ 出荷先'!$J:$J,'出荷記録１ 出荷先'!$B:$B,"&gt;="&amp;S$7,'出荷記録１ 出荷先'!$B:$B,"&lt;="&amp;EOMONTH(S$7,0),'出荷記録１ 出荷先'!$D:$D,$H$1,'出荷記録１ 出荷先'!$E:$E,$H18,'出荷記録１ 出荷先'!$G:$G,$H$2)*VLOOKUP($H$3,$C:$D,2,FALSE)
)),"")</f>
        <v/>
      </c>
      <c r="T18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出荷先'!$E:$E,$H18,'出荷記録１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出荷先'!$E:$E,$H18,'出荷記録１ 出荷先'!$G:$G,$H$2),
SUMIFS('出荷記録１ 出荷先'!$K:$K,'出荷記録１ 出荷先'!$B:$B,"&gt;="&amp;T$7,'出荷記録１ 出荷先'!$B:$B,"&lt;="&amp;EOMONTH(T$7,0),'出荷記録１ 出荷先'!$D:$D,$H$1,'出荷記録１ 出荷先'!$E:$E,$H18,'出荷記録１ 出荷先'!$G:$G,$H$2)/SUMIFS('出荷記録１ 出荷先'!$J:$J,'出荷記録１ 出荷先'!$B:$B,"&gt;="&amp;T$7,'出荷記録１ 出荷先'!$B:$B,"&lt;="&amp;EOMONTH(T$7,0),'出荷記録１ 出荷先'!$D:$D,$H$1,'出荷記録１ 出荷先'!$E:$E,$H18,'出荷記録１ 出荷先'!$G:$G,$H$2)*VLOOKUP($H$3,$C:$D,2,FALSE)
)),"")</f>
        <v/>
      </c>
      <c r="U18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出荷先'!$E:$E,$H18,'出荷記録１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出荷先'!$E:$E,$H18,'出荷記録１ 出荷先'!$G:$G,$H$2),
SUMIFS('出荷記録１ 出荷先'!$K:$K,'出荷記録１ 出荷先'!$B:$B,"&gt;="&amp;U$7,'出荷記録１ 出荷先'!$B:$B,"&lt;="&amp;EOMONTH(U$7,0),'出荷記録１ 出荷先'!$D:$D,$H$1,'出荷記録１ 出荷先'!$E:$E,$H18,'出荷記録１ 出荷先'!$G:$G,$H$2)/SUMIFS('出荷記録１ 出荷先'!$J:$J,'出荷記録１ 出荷先'!$B:$B,"&gt;="&amp;U$7,'出荷記録１ 出荷先'!$B:$B,"&lt;="&amp;EOMONTH(U$7,0),'出荷記録１ 出荷先'!$D:$D,$H$1,'出荷記録１ 出荷先'!$E:$E,$H18,'出荷記録１ 出荷先'!$G:$G,$H$2)*VLOOKUP($H$3,$C:$D,2,FALSE)
)),"")</f>
        <v/>
      </c>
    </row>
    <row r="19" spans="7:21" x14ac:dyDescent="0.4">
      <c r="G19">
        <v>10</v>
      </c>
      <c r="H19" s="46"/>
      <c r="I19" s="31" t="str">
        <f>IF(H19="","",
IFERROR(
IF($H$4="単位あたりの数量",
SUMIFS('出荷記録１ 出荷先'!$J:$J,'出荷記録１ 出荷先'!$D:$D,$H$1,'出荷記録１ 出荷先'!$E:$E,$H19,'出荷記録１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出荷先'!$E:$E,$H19,'出荷記録１ 出荷先'!$G:$G,$H$2,'出荷記録１ 出荷先'!B:B,"&gt;="&amp;$H$5,'出荷記録１ 出荷先'!B:B,"&lt;="&amp;$H$6),
SUMIFS('出荷記録１ 出荷先'!$K:$K,'出荷記録１ 出荷先'!$D:$D,$H$1,'出荷記録１ 出荷先'!$E:$E,$H19,'出荷記録１ 出荷先'!$G:$G,$H$2,'出荷記録１ 出荷先'!B:B,"&gt;="&amp;$H$5,'出荷記録１ 出荷先'!B:B,"&lt;="&amp;$H$6)/SUMIFS('出荷記録１ 出荷先'!$J:$J,'出荷記録１ 出荷先'!$D:$D,$H$1,'出荷記録１ 出荷先'!$E:$E,$H19,'出荷記録１ 出荷先'!$G:$G,$H$2,'出荷記録１ 出荷先'!B:B,"&gt;="&amp;$H$5,'出荷記録１ 出荷先'!B:B,"&lt;="&amp;$H$6)*VLOOKUP($H$3,$C:$D,2,FALSE)
)),""))</f>
        <v/>
      </c>
      <c r="J19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出荷先'!$E:$E,$H19,'出荷記録１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出荷先'!$E:$E,$H19,'出荷記録１ 出荷先'!$G:$G,$H$2),
SUMIFS('出荷記録１ 出荷先'!$K:$K,'出荷記録１ 出荷先'!$B:$B,"&gt;="&amp;J$7,'出荷記録１ 出荷先'!$B:$B,"&lt;="&amp;EOMONTH(J$7,0),'出荷記録１ 出荷先'!$D:$D,$H$1,'出荷記録１ 出荷先'!$E:$E,$H19,'出荷記録１ 出荷先'!$G:$G,$H$2)/SUMIFS('出荷記録１ 出荷先'!$J:$J,'出荷記録１ 出荷先'!$B:$B,"&gt;="&amp;J$7,'出荷記録１ 出荷先'!$B:$B,"&lt;="&amp;EOMONTH(J$7,0),'出荷記録１ 出荷先'!$D:$D,$H$1,'出荷記録１ 出荷先'!$E:$E,$H19,'出荷記録１ 出荷先'!$G:$G,$H$2)*VLOOKUP($H$3,$C:$D,2,FALSE)
)),"")</f>
        <v/>
      </c>
      <c r="K19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出荷先'!$E:$E,$H19,'出荷記録１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出荷先'!$E:$E,$H19,'出荷記録１ 出荷先'!$G:$G,$H$2),
SUMIFS('出荷記録１ 出荷先'!$K:$K,'出荷記録１ 出荷先'!$B:$B,"&gt;="&amp;K$7,'出荷記録１ 出荷先'!$B:$B,"&lt;="&amp;EOMONTH(K$7,0),'出荷記録１ 出荷先'!$D:$D,$H$1,'出荷記録１ 出荷先'!$E:$E,$H19,'出荷記録１ 出荷先'!$G:$G,$H$2)/SUMIFS('出荷記録１ 出荷先'!$J:$J,'出荷記録１ 出荷先'!$B:$B,"&gt;="&amp;K$7,'出荷記録１ 出荷先'!$B:$B,"&lt;="&amp;EOMONTH(K$7,0),'出荷記録１ 出荷先'!$D:$D,$H$1,'出荷記録１ 出荷先'!$E:$E,$H19,'出荷記録１ 出荷先'!$G:$G,$H$2)*VLOOKUP($H$3,$C:$D,2,FALSE)
)),"")</f>
        <v/>
      </c>
      <c r="L19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出荷先'!$E:$E,$H19,'出荷記録１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出荷先'!$E:$E,$H19,'出荷記録１ 出荷先'!$G:$G,$H$2),
SUMIFS('出荷記録１ 出荷先'!$K:$K,'出荷記録１ 出荷先'!$B:$B,"&gt;="&amp;L$7,'出荷記録１ 出荷先'!$B:$B,"&lt;="&amp;EOMONTH(L$7,0),'出荷記録１ 出荷先'!$D:$D,$H$1,'出荷記録１ 出荷先'!$E:$E,$H19,'出荷記録１ 出荷先'!$G:$G,$H$2)/SUMIFS('出荷記録１ 出荷先'!$J:$J,'出荷記録１ 出荷先'!$B:$B,"&gt;="&amp;L$7,'出荷記録１ 出荷先'!$B:$B,"&lt;="&amp;EOMONTH(L$7,0),'出荷記録１ 出荷先'!$D:$D,$H$1,'出荷記録１ 出荷先'!$E:$E,$H19,'出荷記録１ 出荷先'!$G:$G,$H$2)*VLOOKUP($H$3,$C:$D,2,FALSE)
)),"")</f>
        <v/>
      </c>
      <c r="M19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出荷先'!$E:$E,$H19,'出荷記録１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出荷先'!$E:$E,$H19,'出荷記録１ 出荷先'!$G:$G,$H$2),
SUMIFS('出荷記録１ 出荷先'!$K:$K,'出荷記録１ 出荷先'!$B:$B,"&gt;="&amp;M$7,'出荷記録１ 出荷先'!$B:$B,"&lt;="&amp;EOMONTH(M$7,0),'出荷記録１ 出荷先'!$D:$D,$H$1,'出荷記録１ 出荷先'!$E:$E,$H19,'出荷記録１ 出荷先'!$G:$G,$H$2)/SUMIFS('出荷記録１ 出荷先'!$J:$J,'出荷記録１ 出荷先'!$B:$B,"&gt;="&amp;M$7,'出荷記録１ 出荷先'!$B:$B,"&lt;="&amp;EOMONTH(M$7,0),'出荷記録１ 出荷先'!$D:$D,$H$1,'出荷記録１ 出荷先'!$E:$E,$H19,'出荷記録１ 出荷先'!$G:$G,$H$2)*VLOOKUP($H$3,$C:$D,2,FALSE)
)),"")</f>
        <v/>
      </c>
      <c r="N19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出荷先'!$E:$E,$H19,'出荷記録１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出荷先'!$E:$E,$H19,'出荷記録１ 出荷先'!$G:$G,$H$2),
SUMIFS('出荷記録１ 出荷先'!$K:$K,'出荷記録１ 出荷先'!$B:$B,"&gt;="&amp;N$7,'出荷記録１ 出荷先'!$B:$B,"&lt;="&amp;EOMONTH(N$7,0),'出荷記録１ 出荷先'!$D:$D,$H$1,'出荷記録１ 出荷先'!$E:$E,$H19,'出荷記録１ 出荷先'!$G:$G,$H$2)/SUMIFS('出荷記録１ 出荷先'!$J:$J,'出荷記録１ 出荷先'!$B:$B,"&gt;="&amp;N$7,'出荷記録１ 出荷先'!$B:$B,"&lt;="&amp;EOMONTH(N$7,0),'出荷記録１ 出荷先'!$D:$D,$H$1,'出荷記録１ 出荷先'!$E:$E,$H19,'出荷記録１ 出荷先'!$G:$G,$H$2)*VLOOKUP($H$3,$C:$D,2,FALSE)
)),"")</f>
        <v/>
      </c>
      <c r="O19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出荷先'!$E:$E,$H19,'出荷記録１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出荷先'!$E:$E,$H19,'出荷記録１ 出荷先'!$G:$G,$H$2),
SUMIFS('出荷記録１ 出荷先'!$K:$K,'出荷記録１ 出荷先'!$B:$B,"&gt;="&amp;O$7,'出荷記録１ 出荷先'!$B:$B,"&lt;="&amp;EOMONTH(O$7,0),'出荷記録１ 出荷先'!$D:$D,$H$1,'出荷記録１ 出荷先'!$E:$E,$H19,'出荷記録１ 出荷先'!$G:$G,$H$2)/SUMIFS('出荷記録１ 出荷先'!$J:$J,'出荷記録１ 出荷先'!$B:$B,"&gt;="&amp;O$7,'出荷記録１ 出荷先'!$B:$B,"&lt;="&amp;EOMONTH(O$7,0),'出荷記録１ 出荷先'!$D:$D,$H$1,'出荷記録１ 出荷先'!$E:$E,$H19,'出荷記録１ 出荷先'!$G:$G,$H$2)*VLOOKUP($H$3,$C:$D,2,FALSE)
)),"")</f>
        <v/>
      </c>
      <c r="P19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出荷先'!$E:$E,$H19,'出荷記録１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出荷先'!$E:$E,$H19,'出荷記録１ 出荷先'!$G:$G,$H$2),
SUMIFS('出荷記録１ 出荷先'!$K:$K,'出荷記録１ 出荷先'!$B:$B,"&gt;="&amp;P$7,'出荷記録１ 出荷先'!$B:$B,"&lt;="&amp;EOMONTH(P$7,0),'出荷記録１ 出荷先'!$D:$D,$H$1,'出荷記録１ 出荷先'!$E:$E,$H19,'出荷記録１ 出荷先'!$G:$G,$H$2)/SUMIFS('出荷記録１ 出荷先'!$J:$J,'出荷記録１ 出荷先'!$B:$B,"&gt;="&amp;P$7,'出荷記録１ 出荷先'!$B:$B,"&lt;="&amp;EOMONTH(P$7,0),'出荷記録１ 出荷先'!$D:$D,$H$1,'出荷記録１ 出荷先'!$E:$E,$H19,'出荷記録１ 出荷先'!$G:$G,$H$2)*VLOOKUP($H$3,$C:$D,2,FALSE)
)),"")</f>
        <v/>
      </c>
      <c r="Q19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出荷先'!$E:$E,$H19,'出荷記録１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出荷先'!$E:$E,$H19,'出荷記録１ 出荷先'!$G:$G,$H$2),
SUMIFS('出荷記録１ 出荷先'!$K:$K,'出荷記録１ 出荷先'!$B:$B,"&gt;="&amp;Q$7,'出荷記録１ 出荷先'!$B:$B,"&lt;="&amp;EOMONTH(Q$7,0),'出荷記録１ 出荷先'!$D:$D,$H$1,'出荷記録１ 出荷先'!$E:$E,$H19,'出荷記録１ 出荷先'!$G:$G,$H$2)/SUMIFS('出荷記録１ 出荷先'!$J:$J,'出荷記録１ 出荷先'!$B:$B,"&gt;="&amp;Q$7,'出荷記録１ 出荷先'!$B:$B,"&lt;="&amp;EOMONTH(Q$7,0),'出荷記録１ 出荷先'!$D:$D,$H$1,'出荷記録１ 出荷先'!$E:$E,$H19,'出荷記録１ 出荷先'!$G:$G,$H$2)*VLOOKUP($H$3,$C:$D,2,FALSE)
)),"")</f>
        <v/>
      </c>
      <c r="R19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出荷先'!$E:$E,$H19,'出荷記録１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出荷先'!$E:$E,$H19,'出荷記録１ 出荷先'!$G:$G,$H$2),
SUMIFS('出荷記録１ 出荷先'!$K:$K,'出荷記録１ 出荷先'!$B:$B,"&gt;="&amp;R$7,'出荷記録１ 出荷先'!$B:$B,"&lt;="&amp;EOMONTH(R$7,0),'出荷記録１ 出荷先'!$D:$D,$H$1,'出荷記録１ 出荷先'!$E:$E,$H19,'出荷記録１ 出荷先'!$G:$G,$H$2)/SUMIFS('出荷記録１ 出荷先'!$J:$J,'出荷記録１ 出荷先'!$B:$B,"&gt;="&amp;R$7,'出荷記録１ 出荷先'!$B:$B,"&lt;="&amp;EOMONTH(R$7,0),'出荷記録１ 出荷先'!$D:$D,$H$1,'出荷記録１ 出荷先'!$E:$E,$H19,'出荷記録１ 出荷先'!$G:$G,$H$2)*VLOOKUP($H$3,$C:$D,2,FALSE)
)),"")</f>
        <v/>
      </c>
      <c r="S19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出荷先'!$E:$E,$H19,'出荷記録１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出荷先'!$E:$E,$H19,'出荷記録１ 出荷先'!$G:$G,$H$2),
SUMIFS('出荷記録１ 出荷先'!$K:$K,'出荷記録１ 出荷先'!$B:$B,"&gt;="&amp;S$7,'出荷記録１ 出荷先'!$B:$B,"&lt;="&amp;EOMONTH(S$7,0),'出荷記録１ 出荷先'!$D:$D,$H$1,'出荷記録１ 出荷先'!$E:$E,$H19,'出荷記録１ 出荷先'!$G:$G,$H$2)/SUMIFS('出荷記録１ 出荷先'!$J:$J,'出荷記録１ 出荷先'!$B:$B,"&gt;="&amp;S$7,'出荷記録１ 出荷先'!$B:$B,"&lt;="&amp;EOMONTH(S$7,0),'出荷記録１ 出荷先'!$D:$D,$H$1,'出荷記録１ 出荷先'!$E:$E,$H19,'出荷記録１ 出荷先'!$G:$G,$H$2)*VLOOKUP($H$3,$C:$D,2,FALSE)
)),"")</f>
        <v/>
      </c>
      <c r="T19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出荷先'!$E:$E,$H19,'出荷記録１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出荷先'!$E:$E,$H19,'出荷記録１ 出荷先'!$G:$G,$H$2),
SUMIFS('出荷記録１ 出荷先'!$K:$K,'出荷記録１ 出荷先'!$B:$B,"&gt;="&amp;T$7,'出荷記録１ 出荷先'!$B:$B,"&lt;="&amp;EOMONTH(T$7,0),'出荷記録１ 出荷先'!$D:$D,$H$1,'出荷記録１ 出荷先'!$E:$E,$H19,'出荷記録１ 出荷先'!$G:$G,$H$2)/SUMIFS('出荷記録１ 出荷先'!$J:$J,'出荷記録１ 出荷先'!$B:$B,"&gt;="&amp;T$7,'出荷記録１ 出荷先'!$B:$B,"&lt;="&amp;EOMONTH(T$7,0),'出荷記録１ 出荷先'!$D:$D,$H$1,'出荷記録１ 出荷先'!$E:$E,$H19,'出荷記録１ 出荷先'!$G:$G,$H$2)*VLOOKUP($H$3,$C:$D,2,FALSE)
)),"")</f>
        <v/>
      </c>
      <c r="U19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出荷先'!$E:$E,$H19,'出荷記録１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出荷先'!$E:$E,$H19,'出荷記録１ 出荷先'!$G:$G,$H$2),
SUMIFS('出荷記録１ 出荷先'!$K:$K,'出荷記録１ 出荷先'!$B:$B,"&gt;="&amp;U$7,'出荷記録１ 出荷先'!$B:$B,"&lt;="&amp;EOMONTH(U$7,0),'出荷記録１ 出荷先'!$D:$D,$H$1,'出荷記録１ 出荷先'!$E:$E,$H19,'出荷記録１ 出荷先'!$G:$G,$H$2)/SUMIFS('出荷記録１ 出荷先'!$J:$J,'出荷記録１ 出荷先'!$B:$B,"&gt;="&amp;U$7,'出荷記録１ 出荷先'!$B:$B,"&lt;="&amp;EOMONTH(U$7,0),'出荷記録１ 出荷先'!$D:$D,$H$1,'出荷記録１ 出荷先'!$E:$E,$H19,'出荷記録１ 出荷先'!$G:$G,$H$2)*VLOOKUP($H$3,$C:$D,2,FALSE)
)),"")</f>
        <v/>
      </c>
    </row>
    <row r="20" spans="7:21" x14ac:dyDescent="0.4">
      <c r="G20">
        <v>11</v>
      </c>
      <c r="H20" s="46"/>
      <c r="I20" s="31" t="str">
        <f>IF(H20="","",
IFERROR(
IF($H$4="単位あたりの数量",
SUMIFS('出荷記録１ 出荷先'!$J:$J,'出荷記録１ 出荷先'!$D:$D,$H$1,'出荷記録１ 出荷先'!$E:$E,$H20,'出荷記録１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出荷先'!$E:$E,$H20,'出荷記録１ 出荷先'!$G:$G,$H$2,'出荷記録１ 出荷先'!B:B,"&gt;="&amp;$H$5,'出荷記録１ 出荷先'!B:B,"&lt;="&amp;$H$6),
SUMIFS('出荷記録１ 出荷先'!$K:$K,'出荷記録１ 出荷先'!$D:$D,$H$1,'出荷記録１ 出荷先'!$E:$E,$H20,'出荷記録１ 出荷先'!$G:$G,$H$2,'出荷記録１ 出荷先'!B:B,"&gt;="&amp;$H$5,'出荷記録１ 出荷先'!B:B,"&lt;="&amp;$H$6)/SUMIFS('出荷記録１ 出荷先'!$J:$J,'出荷記録１ 出荷先'!$D:$D,$H$1,'出荷記録１ 出荷先'!$E:$E,$H20,'出荷記録１ 出荷先'!$G:$G,$H$2,'出荷記録１ 出荷先'!B:B,"&gt;="&amp;$H$5,'出荷記録１ 出荷先'!B:B,"&lt;="&amp;$H$6)*VLOOKUP($H$3,$C:$D,2,FALSE)
)),""))</f>
        <v/>
      </c>
      <c r="J20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出荷先'!$E:$E,$H20,'出荷記録１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出荷先'!$E:$E,$H20,'出荷記録１ 出荷先'!$G:$G,$H$2),
SUMIFS('出荷記録１ 出荷先'!$K:$K,'出荷記録１ 出荷先'!$B:$B,"&gt;="&amp;J$7,'出荷記録１ 出荷先'!$B:$B,"&lt;="&amp;EOMONTH(J$7,0),'出荷記録１ 出荷先'!$D:$D,$H$1,'出荷記録１ 出荷先'!$E:$E,$H20,'出荷記録１ 出荷先'!$G:$G,$H$2)/SUMIFS('出荷記録１ 出荷先'!$J:$J,'出荷記録１ 出荷先'!$B:$B,"&gt;="&amp;J$7,'出荷記録１ 出荷先'!$B:$B,"&lt;="&amp;EOMONTH(J$7,0),'出荷記録１ 出荷先'!$D:$D,$H$1,'出荷記録１ 出荷先'!$E:$E,$H20,'出荷記録１ 出荷先'!$G:$G,$H$2)*VLOOKUP($H$3,$C:$D,2,FALSE)
)),"")</f>
        <v/>
      </c>
      <c r="K20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出荷先'!$E:$E,$H20,'出荷記録１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出荷先'!$E:$E,$H20,'出荷記録１ 出荷先'!$G:$G,$H$2),
SUMIFS('出荷記録１ 出荷先'!$K:$K,'出荷記録１ 出荷先'!$B:$B,"&gt;="&amp;K$7,'出荷記録１ 出荷先'!$B:$B,"&lt;="&amp;EOMONTH(K$7,0),'出荷記録１ 出荷先'!$D:$D,$H$1,'出荷記録１ 出荷先'!$E:$E,$H20,'出荷記録１ 出荷先'!$G:$G,$H$2)/SUMIFS('出荷記録１ 出荷先'!$J:$J,'出荷記録１ 出荷先'!$B:$B,"&gt;="&amp;K$7,'出荷記録１ 出荷先'!$B:$B,"&lt;="&amp;EOMONTH(K$7,0),'出荷記録１ 出荷先'!$D:$D,$H$1,'出荷記録１ 出荷先'!$E:$E,$H20,'出荷記録１ 出荷先'!$G:$G,$H$2)*VLOOKUP($H$3,$C:$D,2,FALSE)
)),"")</f>
        <v/>
      </c>
      <c r="L20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出荷先'!$E:$E,$H20,'出荷記録１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出荷先'!$E:$E,$H20,'出荷記録１ 出荷先'!$G:$G,$H$2),
SUMIFS('出荷記録１ 出荷先'!$K:$K,'出荷記録１ 出荷先'!$B:$B,"&gt;="&amp;L$7,'出荷記録１ 出荷先'!$B:$B,"&lt;="&amp;EOMONTH(L$7,0),'出荷記録１ 出荷先'!$D:$D,$H$1,'出荷記録１ 出荷先'!$E:$E,$H20,'出荷記録１ 出荷先'!$G:$G,$H$2)/SUMIFS('出荷記録１ 出荷先'!$J:$J,'出荷記録１ 出荷先'!$B:$B,"&gt;="&amp;L$7,'出荷記録１ 出荷先'!$B:$B,"&lt;="&amp;EOMONTH(L$7,0),'出荷記録１ 出荷先'!$D:$D,$H$1,'出荷記録１ 出荷先'!$E:$E,$H20,'出荷記録１ 出荷先'!$G:$G,$H$2)*VLOOKUP($H$3,$C:$D,2,FALSE)
)),"")</f>
        <v/>
      </c>
      <c r="M20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出荷先'!$E:$E,$H20,'出荷記録１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出荷先'!$E:$E,$H20,'出荷記録１ 出荷先'!$G:$G,$H$2),
SUMIFS('出荷記録１ 出荷先'!$K:$K,'出荷記録１ 出荷先'!$B:$B,"&gt;="&amp;M$7,'出荷記録１ 出荷先'!$B:$B,"&lt;="&amp;EOMONTH(M$7,0),'出荷記録１ 出荷先'!$D:$D,$H$1,'出荷記録１ 出荷先'!$E:$E,$H20,'出荷記録１ 出荷先'!$G:$G,$H$2)/SUMIFS('出荷記録１ 出荷先'!$J:$J,'出荷記録１ 出荷先'!$B:$B,"&gt;="&amp;M$7,'出荷記録１ 出荷先'!$B:$B,"&lt;="&amp;EOMONTH(M$7,0),'出荷記録１ 出荷先'!$D:$D,$H$1,'出荷記録１ 出荷先'!$E:$E,$H20,'出荷記録１ 出荷先'!$G:$G,$H$2)*VLOOKUP($H$3,$C:$D,2,FALSE)
)),"")</f>
        <v/>
      </c>
      <c r="N20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出荷先'!$E:$E,$H20,'出荷記録１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出荷先'!$E:$E,$H20,'出荷記録１ 出荷先'!$G:$G,$H$2),
SUMIFS('出荷記録１ 出荷先'!$K:$K,'出荷記録１ 出荷先'!$B:$B,"&gt;="&amp;N$7,'出荷記録１ 出荷先'!$B:$B,"&lt;="&amp;EOMONTH(N$7,0),'出荷記録１ 出荷先'!$D:$D,$H$1,'出荷記録１ 出荷先'!$E:$E,$H20,'出荷記録１ 出荷先'!$G:$G,$H$2)/SUMIFS('出荷記録１ 出荷先'!$J:$J,'出荷記録１ 出荷先'!$B:$B,"&gt;="&amp;N$7,'出荷記録１ 出荷先'!$B:$B,"&lt;="&amp;EOMONTH(N$7,0),'出荷記録１ 出荷先'!$D:$D,$H$1,'出荷記録１ 出荷先'!$E:$E,$H20,'出荷記録１ 出荷先'!$G:$G,$H$2)*VLOOKUP($H$3,$C:$D,2,FALSE)
)),"")</f>
        <v/>
      </c>
      <c r="O20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出荷先'!$E:$E,$H20,'出荷記録１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出荷先'!$E:$E,$H20,'出荷記録１ 出荷先'!$G:$G,$H$2),
SUMIFS('出荷記録１ 出荷先'!$K:$K,'出荷記録１ 出荷先'!$B:$B,"&gt;="&amp;O$7,'出荷記録１ 出荷先'!$B:$B,"&lt;="&amp;EOMONTH(O$7,0),'出荷記録１ 出荷先'!$D:$D,$H$1,'出荷記録１ 出荷先'!$E:$E,$H20,'出荷記録１ 出荷先'!$G:$G,$H$2)/SUMIFS('出荷記録１ 出荷先'!$J:$J,'出荷記録１ 出荷先'!$B:$B,"&gt;="&amp;O$7,'出荷記録１ 出荷先'!$B:$B,"&lt;="&amp;EOMONTH(O$7,0),'出荷記録１ 出荷先'!$D:$D,$H$1,'出荷記録１ 出荷先'!$E:$E,$H20,'出荷記録１ 出荷先'!$G:$G,$H$2)*VLOOKUP($H$3,$C:$D,2,FALSE)
)),"")</f>
        <v/>
      </c>
      <c r="P20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出荷先'!$E:$E,$H20,'出荷記録１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出荷先'!$E:$E,$H20,'出荷記録１ 出荷先'!$G:$G,$H$2),
SUMIFS('出荷記録１ 出荷先'!$K:$K,'出荷記録１ 出荷先'!$B:$B,"&gt;="&amp;P$7,'出荷記録１ 出荷先'!$B:$B,"&lt;="&amp;EOMONTH(P$7,0),'出荷記録１ 出荷先'!$D:$D,$H$1,'出荷記録１ 出荷先'!$E:$E,$H20,'出荷記録１ 出荷先'!$G:$G,$H$2)/SUMIFS('出荷記録１ 出荷先'!$J:$J,'出荷記録１ 出荷先'!$B:$B,"&gt;="&amp;P$7,'出荷記録１ 出荷先'!$B:$B,"&lt;="&amp;EOMONTH(P$7,0),'出荷記録１ 出荷先'!$D:$D,$H$1,'出荷記録１ 出荷先'!$E:$E,$H20,'出荷記録１ 出荷先'!$G:$G,$H$2)*VLOOKUP($H$3,$C:$D,2,FALSE)
)),"")</f>
        <v/>
      </c>
      <c r="Q20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出荷先'!$E:$E,$H20,'出荷記録１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出荷先'!$E:$E,$H20,'出荷記録１ 出荷先'!$G:$G,$H$2),
SUMIFS('出荷記録１ 出荷先'!$K:$K,'出荷記録１ 出荷先'!$B:$B,"&gt;="&amp;Q$7,'出荷記録１ 出荷先'!$B:$B,"&lt;="&amp;EOMONTH(Q$7,0),'出荷記録１ 出荷先'!$D:$D,$H$1,'出荷記録１ 出荷先'!$E:$E,$H20,'出荷記録１ 出荷先'!$G:$G,$H$2)/SUMIFS('出荷記録１ 出荷先'!$J:$J,'出荷記録１ 出荷先'!$B:$B,"&gt;="&amp;Q$7,'出荷記録１ 出荷先'!$B:$B,"&lt;="&amp;EOMONTH(Q$7,0),'出荷記録１ 出荷先'!$D:$D,$H$1,'出荷記録１ 出荷先'!$E:$E,$H20,'出荷記録１ 出荷先'!$G:$G,$H$2)*VLOOKUP($H$3,$C:$D,2,FALSE)
)),"")</f>
        <v/>
      </c>
      <c r="R20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出荷先'!$E:$E,$H20,'出荷記録１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出荷先'!$E:$E,$H20,'出荷記録１ 出荷先'!$G:$G,$H$2),
SUMIFS('出荷記録１ 出荷先'!$K:$K,'出荷記録１ 出荷先'!$B:$B,"&gt;="&amp;R$7,'出荷記録１ 出荷先'!$B:$B,"&lt;="&amp;EOMONTH(R$7,0),'出荷記録１ 出荷先'!$D:$D,$H$1,'出荷記録１ 出荷先'!$E:$E,$H20,'出荷記録１ 出荷先'!$G:$G,$H$2)/SUMIFS('出荷記録１ 出荷先'!$J:$J,'出荷記録１ 出荷先'!$B:$B,"&gt;="&amp;R$7,'出荷記録１ 出荷先'!$B:$B,"&lt;="&amp;EOMONTH(R$7,0),'出荷記録１ 出荷先'!$D:$D,$H$1,'出荷記録１ 出荷先'!$E:$E,$H20,'出荷記録１ 出荷先'!$G:$G,$H$2)*VLOOKUP($H$3,$C:$D,2,FALSE)
)),"")</f>
        <v/>
      </c>
      <c r="S20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出荷先'!$E:$E,$H20,'出荷記録１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出荷先'!$E:$E,$H20,'出荷記録１ 出荷先'!$G:$G,$H$2),
SUMIFS('出荷記録１ 出荷先'!$K:$K,'出荷記録１ 出荷先'!$B:$B,"&gt;="&amp;S$7,'出荷記録１ 出荷先'!$B:$B,"&lt;="&amp;EOMONTH(S$7,0),'出荷記録１ 出荷先'!$D:$D,$H$1,'出荷記録１ 出荷先'!$E:$E,$H20,'出荷記録１ 出荷先'!$G:$G,$H$2)/SUMIFS('出荷記録１ 出荷先'!$J:$J,'出荷記録１ 出荷先'!$B:$B,"&gt;="&amp;S$7,'出荷記録１ 出荷先'!$B:$B,"&lt;="&amp;EOMONTH(S$7,0),'出荷記録１ 出荷先'!$D:$D,$H$1,'出荷記録１ 出荷先'!$E:$E,$H20,'出荷記録１ 出荷先'!$G:$G,$H$2)*VLOOKUP($H$3,$C:$D,2,FALSE)
)),"")</f>
        <v/>
      </c>
      <c r="T20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出荷先'!$E:$E,$H20,'出荷記録１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出荷先'!$E:$E,$H20,'出荷記録１ 出荷先'!$G:$G,$H$2),
SUMIFS('出荷記録１ 出荷先'!$K:$K,'出荷記録１ 出荷先'!$B:$B,"&gt;="&amp;T$7,'出荷記録１ 出荷先'!$B:$B,"&lt;="&amp;EOMONTH(T$7,0),'出荷記録１ 出荷先'!$D:$D,$H$1,'出荷記録１ 出荷先'!$E:$E,$H20,'出荷記録１ 出荷先'!$G:$G,$H$2)/SUMIFS('出荷記録１ 出荷先'!$J:$J,'出荷記録１ 出荷先'!$B:$B,"&gt;="&amp;T$7,'出荷記録１ 出荷先'!$B:$B,"&lt;="&amp;EOMONTH(T$7,0),'出荷記録１ 出荷先'!$D:$D,$H$1,'出荷記録１ 出荷先'!$E:$E,$H20,'出荷記録１ 出荷先'!$G:$G,$H$2)*VLOOKUP($H$3,$C:$D,2,FALSE)
)),"")</f>
        <v/>
      </c>
      <c r="U20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出荷先'!$E:$E,$H20,'出荷記録１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出荷先'!$E:$E,$H20,'出荷記録１ 出荷先'!$G:$G,$H$2),
SUMIFS('出荷記録１ 出荷先'!$K:$K,'出荷記録１ 出荷先'!$B:$B,"&gt;="&amp;U$7,'出荷記録１ 出荷先'!$B:$B,"&lt;="&amp;EOMONTH(U$7,0),'出荷記録１ 出荷先'!$D:$D,$H$1,'出荷記録１ 出荷先'!$E:$E,$H20,'出荷記録１ 出荷先'!$G:$G,$H$2)/SUMIFS('出荷記録１ 出荷先'!$J:$J,'出荷記録１ 出荷先'!$B:$B,"&gt;="&amp;U$7,'出荷記録１ 出荷先'!$B:$B,"&lt;="&amp;EOMONTH(U$7,0),'出荷記録１ 出荷先'!$D:$D,$H$1,'出荷記録１ 出荷先'!$E:$E,$H20,'出荷記録１ 出荷先'!$G:$G,$H$2)*VLOOKUP($H$3,$C:$D,2,FALSE)
)),"")</f>
        <v/>
      </c>
    </row>
    <row r="21" spans="7:21" x14ac:dyDescent="0.4">
      <c r="G21">
        <v>12</v>
      </c>
      <c r="H21" s="46"/>
      <c r="I21" s="31" t="str">
        <f>IF(H21="","",
IFERROR(
IF($H$4="単位あたりの数量",
SUMIFS('出荷記録１ 出荷先'!$J:$J,'出荷記録１ 出荷先'!$D:$D,$H$1,'出荷記録１ 出荷先'!$E:$E,$H21,'出荷記録１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出荷先'!$E:$E,$H21,'出荷記録１ 出荷先'!$G:$G,$H$2,'出荷記録１ 出荷先'!B:B,"&gt;="&amp;$H$5,'出荷記録１ 出荷先'!B:B,"&lt;="&amp;$H$6),
SUMIFS('出荷記録１ 出荷先'!$K:$K,'出荷記録１ 出荷先'!$D:$D,$H$1,'出荷記録１ 出荷先'!$E:$E,$H21,'出荷記録１ 出荷先'!$G:$G,$H$2,'出荷記録１ 出荷先'!B:B,"&gt;="&amp;$H$5,'出荷記録１ 出荷先'!B:B,"&lt;="&amp;$H$6)/SUMIFS('出荷記録１ 出荷先'!$J:$J,'出荷記録１ 出荷先'!$D:$D,$H$1,'出荷記録１ 出荷先'!$E:$E,$H21,'出荷記録１ 出荷先'!$G:$G,$H$2,'出荷記録１ 出荷先'!B:B,"&gt;="&amp;$H$5,'出荷記録１ 出荷先'!B:B,"&lt;="&amp;$H$6)*VLOOKUP($H$3,$C:$D,2,FALSE)
)),""))</f>
        <v/>
      </c>
      <c r="J21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出荷先'!$E:$E,$H21,'出荷記録１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出荷先'!$E:$E,$H21,'出荷記録１ 出荷先'!$G:$G,$H$2),
SUMIFS('出荷記録１ 出荷先'!$K:$K,'出荷記録１ 出荷先'!$B:$B,"&gt;="&amp;J$7,'出荷記録１ 出荷先'!$B:$B,"&lt;="&amp;EOMONTH(J$7,0),'出荷記録１ 出荷先'!$D:$D,$H$1,'出荷記録１ 出荷先'!$E:$E,$H21,'出荷記録１ 出荷先'!$G:$G,$H$2)/SUMIFS('出荷記録１ 出荷先'!$J:$J,'出荷記録１ 出荷先'!$B:$B,"&gt;="&amp;J$7,'出荷記録１ 出荷先'!$B:$B,"&lt;="&amp;EOMONTH(J$7,0),'出荷記録１ 出荷先'!$D:$D,$H$1,'出荷記録１ 出荷先'!$E:$E,$H21,'出荷記録１ 出荷先'!$G:$G,$H$2)*VLOOKUP($H$3,$C:$D,2,FALSE)
)),"")</f>
        <v/>
      </c>
      <c r="K21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出荷先'!$E:$E,$H21,'出荷記録１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出荷先'!$E:$E,$H21,'出荷記録１ 出荷先'!$G:$G,$H$2),
SUMIFS('出荷記録１ 出荷先'!$K:$K,'出荷記録１ 出荷先'!$B:$B,"&gt;="&amp;K$7,'出荷記録１ 出荷先'!$B:$B,"&lt;="&amp;EOMONTH(K$7,0),'出荷記録１ 出荷先'!$D:$D,$H$1,'出荷記録１ 出荷先'!$E:$E,$H21,'出荷記録１ 出荷先'!$G:$G,$H$2)/SUMIFS('出荷記録１ 出荷先'!$J:$J,'出荷記録１ 出荷先'!$B:$B,"&gt;="&amp;K$7,'出荷記録１ 出荷先'!$B:$B,"&lt;="&amp;EOMONTH(K$7,0),'出荷記録１ 出荷先'!$D:$D,$H$1,'出荷記録１ 出荷先'!$E:$E,$H21,'出荷記録１ 出荷先'!$G:$G,$H$2)*VLOOKUP($H$3,$C:$D,2,FALSE)
)),"")</f>
        <v/>
      </c>
      <c r="L21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出荷先'!$E:$E,$H21,'出荷記録１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出荷先'!$E:$E,$H21,'出荷記録１ 出荷先'!$G:$G,$H$2),
SUMIFS('出荷記録１ 出荷先'!$K:$K,'出荷記録１ 出荷先'!$B:$B,"&gt;="&amp;L$7,'出荷記録１ 出荷先'!$B:$B,"&lt;="&amp;EOMONTH(L$7,0),'出荷記録１ 出荷先'!$D:$D,$H$1,'出荷記録１ 出荷先'!$E:$E,$H21,'出荷記録１ 出荷先'!$G:$G,$H$2)/SUMIFS('出荷記録１ 出荷先'!$J:$J,'出荷記録１ 出荷先'!$B:$B,"&gt;="&amp;L$7,'出荷記録１ 出荷先'!$B:$B,"&lt;="&amp;EOMONTH(L$7,0),'出荷記録１ 出荷先'!$D:$D,$H$1,'出荷記録１ 出荷先'!$E:$E,$H21,'出荷記録１ 出荷先'!$G:$G,$H$2)*VLOOKUP($H$3,$C:$D,2,FALSE)
)),"")</f>
        <v/>
      </c>
      <c r="M21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出荷先'!$E:$E,$H21,'出荷記録１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出荷先'!$E:$E,$H21,'出荷記録１ 出荷先'!$G:$G,$H$2),
SUMIFS('出荷記録１ 出荷先'!$K:$K,'出荷記録１ 出荷先'!$B:$B,"&gt;="&amp;M$7,'出荷記録１ 出荷先'!$B:$B,"&lt;="&amp;EOMONTH(M$7,0),'出荷記録１ 出荷先'!$D:$D,$H$1,'出荷記録１ 出荷先'!$E:$E,$H21,'出荷記録１ 出荷先'!$G:$G,$H$2)/SUMIFS('出荷記録１ 出荷先'!$J:$J,'出荷記録１ 出荷先'!$B:$B,"&gt;="&amp;M$7,'出荷記録１ 出荷先'!$B:$B,"&lt;="&amp;EOMONTH(M$7,0),'出荷記録１ 出荷先'!$D:$D,$H$1,'出荷記録１ 出荷先'!$E:$E,$H21,'出荷記録１ 出荷先'!$G:$G,$H$2)*VLOOKUP($H$3,$C:$D,2,FALSE)
)),"")</f>
        <v/>
      </c>
      <c r="N21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出荷先'!$E:$E,$H21,'出荷記録１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出荷先'!$E:$E,$H21,'出荷記録１ 出荷先'!$G:$G,$H$2),
SUMIFS('出荷記録１ 出荷先'!$K:$K,'出荷記録１ 出荷先'!$B:$B,"&gt;="&amp;N$7,'出荷記録１ 出荷先'!$B:$B,"&lt;="&amp;EOMONTH(N$7,0),'出荷記録１ 出荷先'!$D:$D,$H$1,'出荷記録１ 出荷先'!$E:$E,$H21,'出荷記録１ 出荷先'!$G:$G,$H$2)/SUMIFS('出荷記録１ 出荷先'!$J:$J,'出荷記録１ 出荷先'!$B:$B,"&gt;="&amp;N$7,'出荷記録１ 出荷先'!$B:$B,"&lt;="&amp;EOMONTH(N$7,0),'出荷記録１ 出荷先'!$D:$D,$H$1,'出荷記録１ 出荷先'!$E:$E,$H21,'出荷記録１ 出荷先'!$G:$G,$H$2)*VLOOKUP($H$3,$C:$D,2,FALSE)
)),"")</f>
        <v/>
      </c>
      <c r="O21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出荷先'!$E:$E,$H21,'出荷記録１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出荷先'!$E:$E,$H21,'出荷記録１ 出荷先'!$G:$G,$H$2),
SUMIFS('出荷記録１ 出荷先'!$K:$K,'出荷記録１ 出荷先'!$B:$B,"&gt;="&amp;O$7,'出荷記録１ 出荷先'!$B:$B,"&lt;="&amp;EOMONTH(O$7,0),'出荷記録１ 出荷先'!$D:$D,$H$1,'出荷記録１ 出荷先'!$E:$E,$H21,'出荷記録１ 出荷先'!$G:$G,$H$2)/SUMIFS('出荷記録１ 出荷先'!$J:$J,'出荷記録１ 出荷先'!$B:$B,"&gt;="&amp;O$7,'出荷記録１ 出荷先'!$B:$B,"&lt;="&amp;EOMONTH(O$7,0),'出荷記録１ 出荷先'!$D:$D,$H$1,'出荷記録１ 出荷先'!$E:$E,$H21,'出荷記録１ 出荷先'!$G:$G,$H$2)*VLOOKUP($H$3,$C:$D,2,FALSE)
)),"")</f>
        <v/>
      </c>
      <c r="P21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出荷先'!$E:$E,$H21,'出荷記録１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出荷先'!$E:$E,$H21,'出荷記録１ 出荷先'!$G:$G,$H$2),
SUMIFS('出荷記録１ 出荷先'!$K:$K,'出荷記録１ 出荷先'!$B:$B,"&gt;="&amp;P$7,'出荷記録１ 出荷先'!$B:$B,"&lt;="&amp;EOMONTH(P$7,0),'出荷記録１ 出荷先'!$D:$D,$H$1,'出荷記録１ 出荷先'!$E:$E,$H21,'出荷記録１ 出荷先'!$G:$G,$H$2)/SUMIFS('出荷記録１ 出荷先'!$J:$J,'出荷記録１ 出荷先'!$B:$B,"&gt;="&amp;P$7,'出荷記録１ 出荷先'!$B:$B,"&lt;="&amp;EOMONTH(P$7,0),'出荷記録１ 出荷先'!$D:$D,$H$1,'出荷記録１ 出荷先'!$E:$E,$H21,'出荷記録１ 出荷先'!$G:$G,$H$2)*VLOOKUP($H$3,$C:$D,2,FALSE)
)),"")</f>
        <v/>
      </c>
      <c r="Q21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出荷先'!$E:$E,$H21,'出荷記録１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出荷先'!$E:$E,$H21,'出荷記録１ 出荷先'!$G:$G,$H$2),
SUMIFS('出荷記録１ 出荷先'!$K:$K,'出荷記録１ 出荷先'!$B:$B,"&gt;="&amp;Q$7,'出荷記録１ 出荷先'!$B:$B,"&lt;="&amp;EOMONTH(Q$7,0),'出荷記録１ 出荷先'!$D:$D,$H$1,'出荷記録１ 出荷先'!$E:$E,$H21,'出荷記録１ 出荷先'!$G:$G,$H$2)/SUMIFS('出荷記録１ 出荷先'!$J:$J,'出荷記録１ 出荷先'!$B:$B,"&gt;="&amp;Q$7,'出荷記録１ 出荷先'!$B:$B,"&lt;="&amp;EOMONTH(Q$7,0),'出荷記録１ 出荷先'!$D:$D,$H$1,'出荷記録１ 出荷先'!$E:$E,$H21,'出荷記録１ 出荷先'!$G:$G,$H$2)*VLOOKUP($H$3,$C:$D,2,FALSE)
)),"")</f>
        <v/>
      </c>
      <c r="R21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出荷先'!$E:$E,$H21,'出荷記録１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出荷先'!$E:$E,$H21,'出荷記録１ 出荷先'!$G:$G,$H$2),
SUMIFS('出荷記録１ 出荷先'!$K:$K,'出荷記録１ 出荷先'!$B:$B,"&gt;="&amp;R$7,'出荷記録１ 出荷先'!$B:$B,"&lt;="&amp;EOMONTH(R$7,0),'出荷記録１ 出荷先'!$D:$D,$H$1,'出荷記録１ 出荷先'!$E:$E,$H21,'出荷記録１ 出荷先'!$G:$G,$H$2)/SUMIFS('出荷記録１ 出荷先'!$J:$J,'出荷記録１ 出荷先'!$B:$B,"&gt;="&amp;R$7,'出荷記録１ 出荷先'!$B:$B,"&lt;="&amp;EOMONTH(R$7,0),'出荷記録１ 出荷先'!$D:$D,$H$1,'出荷記録１ 出荷先'!$E:$E,$H21,'出荷記録１ 出荷先'!$G:$G,$H$2)*VLOOKUP($H$3,$C:$D,2,FALSE)
)),"")</f>
        <v/>
      </c>
      <c r="S21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出荷先'!$E:$E,$H21,'出荷記録１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出荷先'!$E:$E,$H21,'出荷記録１ 出荷先'!$G:$G,$H$2),
SUMIFS('出荷記録１ 出荷先'!$K:$K,'出荷記録１ 出荷先'!$B:$B,"&gt;="&amp;S$7,'出荷記録１ 出荷先'!$B:$B,"&lt;="&amp;EOMONTH(S$7,0),'出荷記録１ 出荷先'!$D:$D,$H$1,'出荷記録１ 出荷先'!$E:$E,$H21,'出荷記録１ 出荷先'!$G:$G,$H$2)/SUMIFS('出荷記録１ 出荷先'!$J:$J,'出荷記録１ 出荷先'!$B:$B,"&gt;="&amp;S$7,'出荷記録１ 出荷先'!$B:$B,"&lt;="&amp;EOMONTH(S$7,0),'出荷記録１ 出荷先'!$D:$D,$H$1,'出荷記録１ 出荷先'!$E:$E,$H21,'出荷記録１ 出荷先'!$G:$G,$H$2)*VLOOKUP($H$3,$C:$D,2,FALSE)
)),"")</f>
        <v/>
      </c>
      <c r="T21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出荷先'!$E:$E,$H21,'出荷記録１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出荷先'!$E:$E,$H21,'出荷記録１ 出荷先'!$G:$G,$H$2),
SUMIFS('出荷記録１ 出荷先'!$K:$K,'出荷記録１ 出荷先'!$B:$B,"&gt;="&amp;T$7,'出荷記録１ 出荷先'!$B:$B,"&lt;="&amp;EOMONTH(T$7,0),'出荷記録１ 出荷先'!$D:$D,$H$1,'出荷記録１ 出荷先'!$E:$E,$H21,'出荷記録１ 出荷先'!$G:$G,$H$2)/SUMIFS('出荷記録１ 出荷先'!$J:$J,'出荷記録１ 出荷先'!$B:$B,"&gt;="&amp;T$7,'出荷記録１ 出荷先'!$B:$B,"&lt;="&amp;EOMONTH(T$7,0),'出荷記録１ 出荷先'!$D:$D,$H$1,'出荷記録１ 出荷先'!$E:$E,$H21,'出荷記録１ 出荷先'!$G:$G,$H$2)*VLOOKUP($H$3,$C:$D,2,FALSE)
)),"")</f>
        <v/>
      </c>
      <c r="U21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出荷先'!$E:$E,$H21,'出荷記録１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出荷先'!$E:$E,$H21,'出荷記録１ 出荷先'!$G:$G,$H$2),
SUMIFS('出荷記録１ 出荷先'!$K:$K,'出荷記録１ 出荷先'!$B:$B,"&gt;="&amp;U$7,'出荷記録１ 出荷先'!$B:$B,"&lt;="&amp;EOMONTH(U$7,0),'出荷記録１ 出荷先'!$D:$D,$H$1,'出荷記録１ 出荷先'!$E:$E,$H21,'出荷記録１ 出荷先'!$G:$G,$H$2)/SUMIFS('出荷記録１ 出荷先'!$J:$J,'出荷記録１ 出荷先'!$B:$B,"&gt;="&amp;U$7,'出荷記録１ 出荷先'!$B:$B,"&lt;="&amp;EOMONTH(U$7,0),'出荷記録１ 出荷先'!$D:$D,$H$1,'出荷記録１ 出荷先'!$E:$E,$H21,'出荷記録１ 出荷先'!$G:$G,$H$2)*VLOOKUP($H$3,$C:$D,2,FALSE)
)),"")</f>
        <v/>
      </c>
    </row>
    <row r="22" spans="7:21" x14ac:dyDescent="0.4">
      <c r="G22">
        <v>13</v>
      </c>
      <c r="H22" s="46"/>
      <c r="I22" s="31" t="str">
        <f>IF(H22="","",
IFERROR(
IF($H$4="単位あたりの数量",
SUMIFS('出荷記録１ 出荷先'!$J:$J,'出荷記録１ 出荷先'!$D:$D,$H$1,'出荷記録１ 出荷先'!$E:$E,$H22,'出荷記録１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出荷先'!$E:$E,$H22,'出荷記録１ 出荷先'!$G:$G,$H$2,'出荷記録１ 出荷先'!B:B,"&gt;="&amp;$H$5,'出荷記録１ 出荷先'!B:B,"&lt;="&amp;$H$6),
SUMIFS('出荷記録１ 出荷先'!$K:$K,'出荷記録１ 出荷先'!$D:$D,$H$1,'出荷記録１ 出荷先'!$E:$E,$H22,'出荷記録１ 出荷先'!$G:$G,$H$2,'出荷記録１ 出荷先'!B:B,"&gt;="&amp;$H$5,'出荷記録１ 出荷先'!B:B,"&lt;="&amp;$H$6)/SUMIFS('出荷記録１ 出荷先'!$J:$J,'出荷記録１ 出荷先'!$D:$D,$H$1,'出荷記録１ 出荷先'!$E:$E,$H22,'出荷記録１ 出荷先'!$G:$G,$H$2,'出荷記録１ 出荷先'!B:B,"&gt;="&amp;$H$5,'出荷記録１ 出荷先'!B:B,"&lt;="&amp;$H$6)*VLOOKUP($H$3,$C:$D,2,FALSE)
)),""))</f>
        <v/>
      </c>
      <c r="J22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出荷先'!$E:$E,$H22,'出荷記録１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出荷先'!$E:$E,$H22,'出荷記録１ 出荷先'!$G:$G,$H$2),
SUMIFS('出荷記録１ 出荷先'!$K:$K,'出荷記録１ 出荷先'!$B:$B,"&gt;="&amp;J$7,'出荷記録１ 出荷先'!$B:$B,"&lt;="&amp;EOMONTH(J$7,0),'出荷記録１ 出荷先'!$D:$D,$H$1,'出荷記録１ 出荷先'!$E:$E,$H22,'出荷記録１ 出荷先'!$G:$G,$H$2)/SUMIFS('出荷記録１ 出荷先'!$J:$J,'出荷記録１ 出荷先'!$B:$B,"&gt;="&amp;J$7,'出荷記録１ 出荷先'!$B:$B,"&lt;="&amp;EOMONTH(J$7,0),'出荷記録１ 出荷先'!$D:$D,$H$1,'出荷記録１ 出荷先'!$E:$E,$H22,'出荷記録１ 出荷先'!$G:$G,$H$2)*VLOOKUP($H$3,$C:$D,2,FALSE)
)),"")</f>
        <v/>
      </c>
      <c r="K22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出荷先'!$E:$E,$H22,'出荷記録１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出荷先'!$E:$E,$H22,'出荷記録１ 出荷先'!$G:$G,$H$2),
SUMIFS('出荷記録１ 出荷先'!$K:$K,'出荷記録１ 出荷先'!$B:$B,"&gt;="&amp;K$7,'出荷記録１ 出荷先'!$B:$B,"&lt;="&amp;EOMONTH(K$7,0),'出荷記録１ 出荷先'!$D:$D,$H$1,'出荷記録１ 出荷先'!$E:$E,$H22,'出荷記録１ 出荷先'!$G:$G,$H$2)/SUMIFS('出荷記録１ 出荷先'!$J:$J,'出荷記録１ 出荷先'!$B:$B,"&gt;="&amp;K$7,'出荷記録１ 出荷先'!$B:$B,"&lt;="&amp;EOMONTH(K$7,0),'出荷記録１ 出荷先'!$D:$D,$H$1,'出荷記録１ 出荷先'!$E:$E,$H22,'出荷記録１ 出荷先'!$G:$G,$H$2)*VLOOKUP($H$3,$C:$D,2,FALSE)
)),"")</f>
        <v/>
      </c>
      <c r="L22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出荷先'!$E:$E,$H22,'出荷記録１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出荷先'!$E:$E,$H22,'出荷記録１ 出荷先'!$G:$G,$H$2),
SUMIFS('出荷記録１ 出荷先'!$K:$K,'出荷記録１ 出荷先'!$B:$B,"&gt;="&amp;L$7,'出荷記録１ 出荷先'!$B:$B,"&lt;="&amp;EOMONTH(L$7,0),'出荷記録１ 出荷先'!$D:$D,$H$1,'出荷記録１ 出荷先'!$E:$E,$H22,'出荷記録１ 出荷先'!$G:$G,$H$2)/SUMIFS('出荷記録１ 出荷先'!$J:$J,'出荷記録１ 出荷先'!$B:$B,"&gt;="&amp;L$7,'出荷記録１ 出荷先'!$B:$B,"&lt;="&amp;EOMONTH(L$7,0),'出荷記録１ 出荷先'!$D:$D,$H$1,'出荷記録１ 出荷先'!$E:$E,$H22,'出荷記録１ 出荷先'!$G:$G,$H$2)*VLOOKUP($H$3,$C:$D,2,FALSE)
)),"")</f>
        <v/>
      </c>
      <c r="M22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出荷先'!$E:$E,$H22,'出荷記録１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出荷先'!$E:$E,$H22,'出荷記録１ 出荷先'!$G:$G,$H$2),
SUMIFS('出荷記録１ 出荷先'!$K:$K,'出荷記録１ 出荷先'!$B:$B,"&gt;="&amp;M$7,'出荷記録１ 出荷先'!$B:$B,"&lt;="&amp;EOMONTH(M$7,0),'出荷記録１ 出荷先'!$D:$D,$H$1,'出荷記録１ 出荷先'!$E:$E,$H22,'出荷記録１ 出荷先'!$G:$G,$H$2)/SUMIFS('出荷記録１ 出荷先'!$J:$J,'出荷記録１ 出荷先'!$B:$B,"&gt;="&amp;M$7,'出荷記録１ 出荷先'!$B:$B,"&lt;="&amp;EOMONTH(M$7,0),'出荷記録１ 出荷先'!$D:$D,$H$1,'出荷記録１ 出荷先'!$E:$E,$H22,'出荷記録１ 出荷先'!$G:$G,$H$2)*VLOOKUP($H$3,$C:$D,2,FALSE)
)),"")</f>
        <v/>
      </c>
      <c r="N22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出荷先'!$E:$E,$H22,'出荷記録１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出荷先'!$E:$E,$H22,'出荷記録１ 出荷先'!$G:$G,$H$2),
SUMIFS('出荷記録１ 出荷先'!$K:$K,'出荷記録１ 出荷先'!$B:$B,"&gt;="&amp;N$7,'出荷記録１ 出荷先'!$B:$B,"&lt;="&amp;EOMONTH(N$7,0),'出荷記録１ 出荷先'!$D:$D,$H$1,'出荷記録１ 出荷先'!$E:$E,$H22,'出荷記録１ 出荷先'!$G:$G,$H$2)/SUMIFS('出荷記録１ 出荷先'!$J:$J,'出荷記録１ 出荷先'!$B:$B,"&gt;="&amp;N$7,'出荷記録１ 出荷先'!$B:$B,"&lt;="&amp;EOMONTH(N$7,0),'出荷記録１ 出荷先'!$D:$D,$H$1,'出荷記録１ 出荷先'!$E:$E,$H22,'出荷記録１ 出荷先'!$G:$G,$H$2)*VLOOKUP($H$3,$C:$D,2,FALSE)
)),"")</f>
        <v/>
      </c>
      <c r="O22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出荷先'!$E:$E,$H22,'出荷記録１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出荷先'!$E:$E,$H22,'出荷記録１ 出荷先'!$G:$G,$H$2),
SUMIFS('出荷記録１ 出荷先'!$K:$K,'出荷記録１ 出荷先'!$B:$B,"&gt;="&amp;O$7,'出荷記録１ 出荷先'!$B:$B,"&lt;="&amp;EOMONTH(O$7,0),'出荷記録１ 出荷先'!$D:$D,$H$1,'出荷記録１ 出荷先'!$E:$E,$H22,'出荷記録１ 出荷先'!$G:$G,$H$2)/SUMIFS('出荷記録１ 出荷先'!$J:$J,'出荷記録１ 出荷先'!$B:$B,"&gt;="&amp;O$7,'出荷記録１ 出荷先'!$B:$B,"&lt;="&amp;EOMONTH(O$7,0),'出荷記録１ 出荷先'!$D:$D,$H$1,'出荷記録１ 出荷先'!$E:$E,$H22,'出荷記録１ 出荷先'!$G:$G,$H$2)*VLOOKUP($H$3,$C:$D,2,FALSE)
)),"")</f>
        <v/>
      </c>
      <c r="P22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出荷先'!$E:$E,$H22,'出荷記録１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出荷先'!$E:$E,$H22,'出荷記録１ 出荷先'!$G:$G,$H$2),
SUMIFS('出荷記録１ 出荷先'!$K:$K,'出荷記録１ 出荷先'!$B:$B,"&gt;="&amp;P$7,'出荷記録１ 出荷先'!$B:$B,"&lt;="&amp;EOMONTH(P$7,0),'出荷記録１ 出荷先'!$D:$D,$H$1,'出荷記録１ 出荷先'!$E:$E,$H22,'出荷記録１ 出荷先'!$G:$G,$H$2)/SUMIFS('出荷記録１ 出荷先'!$J:$J,'出荷記録１ 出荷先'!$B:$B,"&gt;="&amp;P$7,'出荷記録１ 出荷先'!$B:$B,"&lt;="&amp;EOMONTH(P$7,0),'出荷記録１ 出荷先'!$D:$D,$H$1,'出荷記録１ 出荷先'!$E:$E,$H22,'出荷記録１ 出荷先'!$G:$G,$H$2)*VLOOKUP($H$3,$C:$D,2,FALSE)
)),"")</f>
        <v/>
      </c>
      <c r="Q22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出荷先'!$E:$E,$H22,'出荷記録１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出荷先'!$E:$E,$H22,'出荷記録１ 出荷先'!$G:$G,$H$2),
SUMIFS('出荷記録１ 出荷先'!$K:$K,'出荷記録１ 出荷先'!$B:$B,"&gt;="&amp;Q$7,'出荷記録１ 出荷先'!$B:$B,"&lt;="&amp;EOMONTH(Q$7,0),'出荷記録１ 出荷先'!$D:$D,$H$1,'出荷記録１ 出荷先'!$E:$E,$H22,'出荷記録１ 出荷先'!$G:$G,$H$2)/SUMIFS('出荷記録１ 出荷先'!$J:$J,'出荷記録１ 出荷先'!$B:$B,"&gt;="&amp;Q$7,'出荷記録１ 出荷先'!$B:$B,"&lt;="&amp;EOMONTH(Q$7,0),'出荷記録１ 出荷先'!$D:$D,$H$1,'出荷記録１ 出荷先'!$E:$E,$H22,'出荷記録１ 出荷先'!$G:$G,$H$2)*VLOOKUP($H$3,$C:$D,2,FALSE)
)),"")</f>
        <v/>
      </c>
      <c r="R22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出荷先'!$E:$E,$H22,'出荷記録１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出荷先'!$E:$E,$H22,'出荷記録１ 出荷先'!$G:$G,$H$2),
SUMIFS('出荷記録１ 出荷先'!$K:$K,'出荷記録１ 出荷先'!$B:$B,"&gt;="&amp;R$7,'出荷記録１ 出荷先'!$B:$B,"&lt;="&amp;EOMONTH(R$7,0),'出荷記録１ 出荷先'!$D:$D,$H$1,'出荷記録１ 出荷先'!$E:$E,$H22,'出荷記録１ 出荷先'!$G:$G,$H$2)/SUMIFS('出荷記録１ 出荷先'!$J:$J,'出荷記録１ 出荷先'!$B:$B,"&gt;="&amp;R$7,'出荷記録１ 出荷先'!$B:$B,"&lt;="&amp;EOMONTH(R$7,0),'出荷記録１ 出荷先'!$D:$D,$H$1,'出荷記録１ 出荷先'!$E:$E,$H22,'出荷記録１ 出荷先'!$G:$G,$H$2)*VLOOKUP($H$3,$C:$D,2,FALSE)
)),"")</f>
        <v/>
      </c>
      <c r="S22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出荷先'!$E:$E,$H22,'出荷記録１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出荷先'!$E:$E,$H22,'出荷記録１ 出荷先'!$G:$G,$H$2),
SUMIFS('出荷記録１ 出荷先'!$K:$K,'出荷記録１ 出荷先'!$B:$B,"&gt;="&amp;S$7,'出荷記録１ 出荷先'!$B:$B,"&lt;="&amp;EOMONTH(S$7,0),'出荷記録１ 出荷先'!$D:$D,$H$1,'出荷記録１ 出荷先'!$E:$E,$H22,'出荷記録１ 出荷先'!$G:$G,$H$2)/SUMIFS('出荷記録１ 出荷先'!$J:$J,'出荷記録１ 出荷先'!$B:$B,"&gt;="&amp;S$7,'出荷記録１ 出荷先'!$B:$B,"&lt;="&amp;EOMONTH(S$7,0),'出荷記録１ 出荷先'!$D:$D,$H$1,'出荷記録１ 出荷先'!$E:$E,$H22,'出荷記録１ 出荷先'!$G:$G,$H$2)*VLOOKUP($H$3,$C:$D,2,FALSE)
)),"")</f>
        <v/>
      </c>
      <c r="T22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出荷先'!$E:$E,$H22,'出荷記録１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出荷先'!$E:$E,$H22,'出荷記録１ 出荷先'!$G:$G,$H$2),
SUMIFS('出荷記録１ 出荷先'!$K:$K,'出荷記録１ 出荷先'!$B:$B,"&gt;="&amp;T$7,'出荷記録１ 出荷先'!$B:$B,"&lt;="&amp;EOMONTH(T$7,0),'出荷記録１ 出荷先'!$D:$D,$H$1,'出荷記録１ 出荷先'!$E:$E,$H22,'出荷記録１ 出荷先'!$G:$G,$H$2)/SUMIFS('出荷記録１ 出荷先'!$J:$J,'出荷記録１ 出荷先'!$B:$B,"&gt;="&amp;T$7,'出荷記録１ 出荷先'!$B:$B,"&lt;="&amp;EOMONTH(T$7,0),'出荷記録１ 出荷先'!$D:$D,$H$1,'出荷記録１ 出荷先'!$E:$E,$H22,'出荷記録１ 出荷先'!$G:$G,$H$2)*VLOOKUP($H$3,$C:$D,2,FALSE)
)),"")</f>
        <v/>
      </c>
      <c r="U22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出荷先'!$E:$E,$H22,'出荷記録１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出荷先'!$E:$E,$H22,'出荷記録１ 出荷先'!$G:$G,$H$2),
SUMIFS('出荷記録１ 出荷先'!$K:$K,'出荷記録１ 出荷先'!$B:$B,"&gt;="&amp;U$7,'出荷記録１ 出荷先'!$B:$B,"&lt;="&amp;EOMONTH(U$7,0),'出荷記録１ 出荷先'!$D:$D,$H$1,'出荷記録１ 出荷先'!$E:$E,$H22,'出荷記録１ 出荷先'!$G:$G,$H$2)/SUMIFS('出荷記録１ 出荷先'!$J:$J,'出荷記録１ 出荷先'!$B:$B,"&gt;="&amp;U$7,'出荷記録１ 出荷先'!$B:$B,"&lt;="&amp;EOMONTH(U$7,0),'出荷記録１ 出荷先'!$D:$D,$H$1,'出荷記録１ 出荷先'!$E:$E,$H22,'出荷記録１ 出荷先'!$G:$G,$H$2)*VLOOKUP($H$3,$C:$D,2,FALSE)
)),"")</f>
        <v/>
      </c>
    </row>
    <row r="23" spans="7:21" x14ac:dyDescent="0.4">
      <c r="G23">
        <v>14</v>
      </c>
      <c r="H23" s="46"/>
      <c r="I23" s="31" t="str">
        <f>IF(H23="","",
IFERROR(
IF($H$4="単位あたりの数量",
SUMIFS('出荷記録１ 出荷先'!$J:$J,'出荷記録１ 出荷先'!$D:$D,$H$1,'出荷記録１ 出荷先'!$E:$E,$H23,'出荷記録１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出荷先'!$E:$E,$H23,'出荷記録１ 出荷先'!$G:$G,$H$2,'出荷記録１ 出荷先'!B:B,"&gt;="&amp;$H$5,'出荷記録１ 出荷先'!B:B,"&lt;="&amp;$H$6),
SUMIFS('出荷記録１ 出荷先'!$K:$K,'出荷記録１ 出荷先'!$D:$D,$H$1,'出荷記録１ 出荷先'!$E:$E,$H23,'出荷記録１ 出荷先'!$G:$G,$H$2,'出荷記録１ 出荷先'!B:B,"&gt;="&amp;$H$5,'出荷記録１ 出荷先'!B:B,"&lt;="&amp;$H$6)/SUMIFS('出荷記録１ 出荷先'!$J:$J,'出荷記録１ 出荷先'!$D:$D,$H$1,'出荷記録１ 出荷先'!$E:$E,$H23,'出荷記録１ 出荷先'!$G:$G,$H$2,'出荷記録１ 出荷先'!B:B,"&gt;="&amp;$H$5,'出荷記録１ 出荷先'!B:B,"&lt;="&amp;$H$6)*VLOOKUP($H$3,$C:$D,2,FALSE)
)),""))</f>
        <v/>
      </c>
      <c r="J23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出荷先'!$E:$E,$H23,'出荷記録１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出荷先'!$E:$E,$H23,'出荷記録１ 出荷先'!$G:$G,$H$2),
SUMIFS('出荷記録１ 出荷先'!$K:$K,'出荷記録１ 出荷先'!$B:$B,"&gt;="&amp;J$7,'出荷記録１ 出荷先'!$B:$B,"&lt;="&amp;EOMONTH(J$7,0),'出荷記録１ 出荷先'!$D:$D,$H$1,'出荷記録１ 出荷先'!$E:$E,$H23,'出荷記録１ 出荷先'!$G:$G,$H$2)/SUMIFS('出荷記録１ 出荷先'!$J:$J,'出荷記録１ 出荷先'!$B:$B,"&gt;="&amp;J$7,'出荷記録１ 出荷先'!$B:$B,"&lt;="&amp;EOMONTH(J$7,0),'出荷記録１ 出荷先'!$D:$D,$H$1,'出荷記録１ 出荷先'!$E:$E,$H23,'出荷記録１ 出荷先'!$G:$G,$H$2)*VLOOKUP($H$3,$C:$D,2,FALSE)
)),"")</f>
        <v/>
      </c>
      <c r="K23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出荷先'!$E:$E,$H23,'出荷記録１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出荷先'!$E:$E,$H23,'出荷記録１ 出荷先'!$G:$G,$H$2),
SUMIFS('出荷記録１ 出荷先'!$K:$K,'出荷記録１ 出荷先'!$B:$B,"&gt;="&amp;K$7,'出荷記録１ 出荷先'!$B:$B,"&lt;="&amp;EOMONTH(K$7,0),'出荷記録１ 出荷先'!$D:$D,$H$1,'出荷記録１ 出荷先'!$E:$E,$H23,'出荷記録１ 出荷先'!$G:$G,$H$2)/SUMIFS('出荷記録１ 出荷先'!$J:$J,'出荷記録１ 出荷先'!$B:$B,"&gt;="&amp;K$7,'出荷記録１ 出荷先'!$B:$B,"&lt;="&amp;EOMONTH(K$7,0),'出荷記録１ 出荷先'!$D:$D,$H$1,'出荷記録１ 出荷先'!$E:$E,$H23,'出荷記録１ 出荷先'!$G:$G,$H$2)*VLOOKUP($H$3,$C:$D,2,FALSE)
)),"")</f>
        <v/>
      </c>
      <c r="L23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出荷先'!$E:$E,$H23,'出荷記録１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出荷先'!$E:$E,$H23,'出荷記録１ 出荷先'!$G:$G,$H$2),
SUMIFS('出荷記録１ 出荷先'!$K:$K,'出荷記録１ 出荷先'!$B:$B,"&gt;="&amp;L$7,'出荷記録１ 出荷先'!$B:$B,"&lt;="&amp;EOMONTH(L$7,0),'出荷記録１ 出荷先'!$D:$D,$H$1,'出荷記録１ 出荷先'!$E:$E,$H23,'出荷記録１ 出荷先'!$G:$G,$H$2)/SUMIFS('出荷記録１ 出荷先'!$J:$J,'出荷記録１ 出荷先'!$B:$B,"&gt;="&amp;L$7,'出荷記録１ 出荷先'!$B:$B,"&lt;="&amp;EOMONTH(L$7,0),'出荷記録１ 出荷先'!$D:$D,$H$1,'出荷記録１ 出荷先'!$E:$E,$H23,'出荷記録１ 出荷先'!$G:$G,$H$2)*VLOOKUP($H$3,$C:$D,2,FALSE)
)),"")</f>
        <v/>
      </c>
      <c r="M23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出荷先'!$E:$E,$H23,'出荷記録１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出荷先'!$E:$E,$H23,'出荷記録１ 出荷先'!$G:$G,$H$2),
SUMIFS('出荷記録１ 出荷先'!$K:$K,'出荷記録１ 出荷先'!$B:$B,"&gt;="&amp;M$7,'出荷記録１ 出荷先'!$B:$B,"&lt;="&amp;EOMONTH(M$7,0),'出荷記録１ 出荷先'!$D:$D,$H$1,'出荷記録１ 出荷先'!$E:$E,$H23,'出荷記録１ 出荷先'!$G:$G,$H$2)/SUMIFS('出荷記録１ 出荷先'!$J:$J,'出荷記録１ 出荷先'!$B:$B,"&gt;="&amp;M$7,'出荷記録１ 出荷先'!$B:$B,"&lt;="&amp;EOMONTH(M$7,0),'出荷記録１ 出荷先'!$D:$D,$H$1,'出荷記録１ 出荷先'!$E:$E,$H23,'出荷記録１ 出荷先'!$G:$G,$H$2)*VLOOKUP($H$3,$C:$D,2,FALSE)
)),"")</f>
        <v/>
      </c>
      <c r="N23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出荷先'!$E:$E,$H23,'出荷記録１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出荷先'!$E:$E,$H23,'出荷記録１ 出荷先'!$G:$G,$H$2),
SUMIFS('出荷記録１ 出荷先'!$K:$K,'出荷記録１ 出荷先'!$B:$B,"&gt;="&amp;N$7,'出荷記録１ 出荷先'!$B:$B,"&lt;="&amp;EOMONTH(N$7,0),'出荷記録１ 出荷先'!$D:$D,$H$1,'出荷記録１ 出荷先'!$E:$E,$H23,'出荷記録１ 出荷先'!$G:$G,$H$2)/SUMIFS('出荷記録１ 出荷先'!$J:$J,'出荷記録１ 出荷先'!$B:$B,"&gt;="&amp;N$7,'出荷記録１ 出荷先'!$B:$B,"&lt;="&amp;EOMONTH(N$7,0),'出荷記録１ 出荷先'!$D:$D,$H$1,'出荷記録１ 出荷先'!$E:$E,$H23,'出荷記録１ 出荷先'!$G:$G,$H$2)*VLOOKUP($H$3,$C:$D,2,FALSE)
)),"")</f>
        <v/>
      </c>
      <c r="O23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出荷先'!$E:$E,$H23,'出荷記録１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出荷先'!$E:$E,$H23,'出荷記録１ 出荷先'!$G:$G,$H$2),
SUMIFS('出荷記録１ 出荷先'!$K:$K,'出荷記録１ 出荷先'!$B:$B,"&gt;="&amp;O$7,'出荷記録１ 出荷先'!$B:$B,"&lt;="&amp;EOMONTH(O$7,0),'出荷記録１ 出荷先'!$D:$D,$H$1,'出荷記録１ 出荷先'!$E:$E,$H23,'出荷記録１ 出荷先'!$G:$G,$H$2)/SUMIFS('出荷記録１ 出荷先'!$J:$J,'出荷記録１ 出荷先'!$B:$B,"&gt;="&amp;O$7,'出荷記録１ 出荷先'!$B:$B,"&lt;="&amp;EOMONTH(O$7,0),'出荷記録１ 出荷先'!$D:$D,$H$1,'出荷記録１ 出荷先'!$E:$E,$H23,'出荷記録１ 出荷先'!$G:$G,$H$2)*VLOOKUP($H$3,$C:$D,2,FALSE)
)),"")</f>
        <v/>
      </c>
      <c r="P23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出荷先'!$E:$E,$H23,'出荷記録１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出荷先'!$E:$E,$H23,'出荷記録１ 出荷先'!$G:$G,$H$2),
SUMIFS('出荷記録１ 出荷先'!$K:$K,'出荷記録１ 出荷先'!$B:$B,"&gt;="&amp;P$7,'出荷記録１ 出荷先'!$B:$B,"&lt;="&amp;EOMONTH(P$7,0),'出荷記録１ 出荷先'!$D:$D,$H$1,'出荷記録１ 出荷先'!$E:$E,$H23,'出荷記録１ 出荷先'!$G:$G,$H$2)/SUMIFS('出荷記録１ 出荷先'!$J:$J,'出荷記録１ 出荷先'!$B:$B,"&gt;="&amp;P$7,'出荷記録１ 出荷先'!$B:$B,"&lt;="&amp;EOMONTH(P$7,0),'出荷記録１ 出荷先'!$D:$D,$H$1,'出荷記録１ 出荷先'!$E:$E,$H23,'出荷記録１ 出荷先'!$G:$G,$H$2)*VLOOKUP($H$3,$C:$D,2,FALSE)
)),"")</f>
        <v/>
      </c>
      <c r="Q23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出荷先'!$E:$E,$H23,'出荷記録１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出荷先'!$E:$E,$H23,'出荷記録１ 出荷先'!$G:$G,$H$2),
SUMIFS('出荷記録１ 出荷先'!$K:$K,'出荷記録１ 出荷先'!$B:$B,"&gt;="&amp;Q$7,'出荷記録１ 出荷先'!$B:$B,"&lt;="&amp;EOMONTH(Q$7,0),'出荷記録１ 出荷先'!$D:$D,$H$1,'出荷記録１ 出荷先'!$E:$E,$H23,'出荷記録１ 出荷先'!$G:$G,$H$2)/SUMIFS('出荷記録１ 出荷先'!$J:$J,'出荷記録１ 出荷先'!$B:$B,"&gt;="&amp;Q$7,'出荷記録１ 出荷先'!$B:$B,"&lt;="&amp;EOMONTH(Q$7,0),'出荷記録１ 出荷先'!$D:$D,$H$1,'出荷記録１ 出荷先'!$E:$E,$H23,'出荷記録１ 出荷先'!$G:$G,$H$2)*VLOOKUP($H$3,$C:$D,2,FALSE)
)),"")</f>
        <v/>
      </c>
      <c r="R23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出荷先'!$E:$E,$H23,'出荷記録１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出荷先'!$E:$E,$H23,'出荷記録１ 出荷先'!$G:$G,$H$2),
SUMIFS('出荷記録１ 出荷先'!$K:$K,'出荷記録１ 出荷先'!$B:$B,"&gt;="&amp;R$7,'出荷記録１ 出荷先'!$B:$B,"&lt;="&amp;EOMONTH(R$7,0),'出荷記録１ 出荷先'!$D:$D,$H$1,'出荷記録１ 出荷先'!$E:$E,$H23,'出荷記録１ 出荷先'!$G:$G,$H$2)/SUMIFS('出荷記録１ 出荷先'!$J:$J,'出荷記録１ 出荷先'!$B:$B,"&gt;="&amp;R$7,'出荷記録１ 出荷先'!$B:$B,"&lt;="&amp;EOMONTH(R$7,0),'出荷記録１ 出荷先'!$D:$D,$H$1,'出荷記録１ 出荷先'!$E:$E,$H23,'出荷記録１ 出荷先'!$G:$G,$H$2)*VLOOKUP($H$3,$C:$D,2,FALSE)
)),"")</f>
        <v/>
      </c>
      <c r="S23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出荷先'!$E:$E,$H23,'出荷記録１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出荷先'!$E:$E,$H23,'出荷記録１ 出荷先'!$G:$G,$H$2),
SUMIFS('出荷記録１ 出荷先'!$K:$K,'出荷記録１ 出荷先'!$B:$B,"&gt;="&amp;S$7,'出荷記録１ 出荷先'!$B:$B,"&lt;="&amp;EOMONTH(S$7,0),'出荷記録１ 出荷先'!$D:$D,$H$1,'出荷記録１ 出荷先'!$E:$E,$H23,'出荷記録１ 出荷先'!$G:$G,$H$2)/SUMIFS('出荷記録１ 出荷先'!$J:$J,'出荷記録１ 出荷先'!$B:$B,"&gt;="&amp;S$7,'出荷記録１ 出荷先'!$B:$B,"&lt;="&amp;EOMONTH(S$7,0),'出荷記録１ 出荷先'!$D:$D,$H$1,'出荷記録１ 出荷先'!$E:$E,$H23,'出荷記録１ 出荷先'!$G:$G,$H$2)*VLOOKUP($H$3,$C:$D,2,FALSE)
)),"")</f>
        <v/>
      </c>
      <c r="T23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出荷先'!$E:$E,$H23,'出荷記録１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出荷先'!$E:$E,$H23,'出荷記録１ 出荷先'!$G:$G,$H$2),
SUMIFS('出荷記録１ 出荷先'!$K:$K,'出荷記録１ 出荷先'!$B:$B,"&gt;="&amp;T$7,'出荷記録１ 出荷先'!$B:$B,"&lt;="&amp;EOMONTH(T$7,0),'出荷記録１ 出荷先'!$D:$D,$H$1,'出荷記録１ 出荷先'!$E:$E,$H23,'出荷記録１ 出荷先'!$G:$G,$H$2)/SUMIFS('出荷記録１ 出荷先'!$J:$J,'出荷記録１ 出荷先'!$B:$B,"&gt;="&amp;T$7,'出荷記録１ 出荷先'!$B:$B,"&lt;="&amp;EOMONTH(T$7,0),'出荷記録１ 出荷先'!$D:$D,$H$1,'出荷記録１ 出荷先'!$E:$E,$H23,'出荷記録１ 出荷先'!$G:$G,$H$2)*VLOOKUP($H$3,$C:$D,2,FALSE)
)),"")</f>
        <v/>
      </c>
      <c r="U23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出荷先'!$E:$E,$H23,'出荷記録１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出荷先'!$E:$E,$H23,'出荷記録１ 出荷先'!$G:$G,$H$2),
SUMIFS('出荷記録１ 出荷先'!$K:$K,'出荷記録１ 出荷先'!$B:$B,"&gt;="&amp;U$7,'出荷記録１ 出荷先'!$B:$B,"&lt;="&amp;EOMONTH(U$7,0),'出荷記録１ 出荷先'!$D:$D,$H$1,'出荷記録１ 出荷先'!$E:$E,$H23,'出荷記録１ 出荷先'!$G:$G,$H$2)/SUMIFS('出荷記録１ 出荷先'!$J:$J,'出荷記録１ 出荷先'!$B:$B,"&gt;="&amp;U$7,'出荷記録１ 出荷先'!$B:$B,"&lt;="&amp;EOMONTH(U$7,0),'出荷記録１ 出荷先'!$D:$D,$H$1,'出荷記録１ 出荷先'!$E:$E,$H23,'出荷記録１ 出荷先'!$G:$G,$H$2)*VLOOKUP($H$3,$C:$D,2,FALSE)
)),"")</f>
        <v/>
      </c>
    </row>
    <row r="24" spans="7:21" x14ac:dyDescent="0.4">
      <c r="G24">
        <v>15</v>
      </c>
      <c r="H24" s="46"/>
      <c r="I24" s="31" t="str">
        <f>IF(H24="","",
IFERROR(
IF($H$4="単位あたりの数量",
SUMIFS('出荷記録１ 出荷先'!$J:$J,'出荷記録１ 出荷先'!$D:$D,$H$1,'出荷記録１ 出荷先'!$E:$E,$H24,'出荷記録１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出荷先'!$E:$E,$H24,'出荷記録１ 出荷先'!$G:$G,$H$2,'出荷記録１ 出荷先'!B:B,"&gt;="&amp;$H$5,'出荷記録１ 出荷先'!B:B,"&lt;="&amp;$H$6),
SUMIFS('出荷記録１ 出荷先'!$K:$K,'出荷記録１ 出荷先'!$D:$D,$H$1,'出荷記録１ 出荷先'!$E:$E,$H24,'出荷記録１ 出荷先'!$G:$G,$H$2,'出荷記録１ 出荷先'!B:B,"&gt;="&amp;$H$5,'出荷記録１ 出荷先'!B:B,"&lt;="&amp;$H$6)/SUMIFS('出荷記録１ 出荷先'!$J:$J,'出荷記録１ 出荷先'!$D:$D,$H$1,'出荷記録１ 出荷先'!$E:$E,$H24,'出荷記録１ 出荷先'!$G:$G,$H$2,'出荷記録１ 出荷先'!B:B,"&gt;="&amp;$H$5,'出荷記録１ 出荷先'!B:B,"&lt;="&amp;$H$6)*VLOOKUP($H$3,$C:$D,2,FALSE)
)),""))</f>
        <v/>
      </c>
      <c r="J24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出荷先'!$E:$E,$H24,'出荷記録１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出荷先'!$E:$E,$H24,'出荷記録１ 出荷先'!$G:$G,$H$2),
SUMIFS('出荷記録１ 出荷先'!$K:$K,'出荷記録１ 出荷先'!$B:$B,"&gt;="&amp;J$7,'出荷記録１ 出荷先'!$B:$B,"&lt;="&amp;EOMONTH(J$7,0),'出荷記録１ 出荷先'!$D:$D,$H$1,'出荷記録１ 出荷先'!$E:$E,$H24,'出荷記録１ 出荷先'!$G:$G,$H$2)/SUMIFS('出荷記録１ 出荷先'!$J:$J,'出荷記録１ 出荷先'!$B:$B,"&gt;="&amp;J$7,'出荷記録１ 出荷先'!$B:$B,"&lt;="&amp;EOMONTH(J$7,0),'出荷記録１ 出荷先'!$D:$D,$H$1,'出荷記録１ 出荷先'!$E:$E,$H24,'出荷記録１ 出荷先'!$G:$G,$H$2)*VLOOKUP($H$3,$C:$D,2,FALSE)
)),"")</f>
        <v/>
      </c>
      <c r="K24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出荷先'!$E:$E,$H24,'出荷記録１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出荷先'!$E:$E,$H24,'出荷記録１ 出荷先'!$G:$G,$H$2),
SUMIFS('出荷記録１ 出荷先'!$K:$K,'出荷記録１ 出荷先'!$B:$B,"&gt;="&amp;K$7,'出荷記録１ 出荷先'!$B:$B,"&lt;="&amp;EOMONTH(K$7,0),'出荷記録１ 出荷先'!$D:$D,$H$1,'出荷記録１ 出荷先'!$E:$E,$H24,'出荷記録１ 出荷先'!$G:$G,$H$2)/SUMIFS('出荷記録１ 出荷先'!$J:$J,'出荷記録１ 出荷先'!$B:$B,"&gt;="&amp;K$7,'出荷記録１ 出荷先'!$B:$B,"&lt;="&amp;EOMONTH(K$7,0),'出荷記録１ 出荷先'!$D:$D,$H$1,'出荷記録１ 出荷先'!$E:$E,$H24,'出荷記録１ 出荷先'!$G:$G,$H$2)*VLOOKUP($H$3,$C:$D,2,FALSE)
)),"")</f>
        <v/>
      </c>
      <c r="L24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出荷先'!$E:$E,$H24,'出荷記録１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出荷先'!$E:$E,$H24,'出荷記録１ 出荷先'!$G:$G,$H$2),
SUMIFS('出荷記録１ 出荷先'!$K:$K,'出荷記録１ 出荷先'!$B:$B,"&gt;="&amp;L$7,'出荷記録１ 出荷先'!$B:$B,"&lt;="&amp;EOMONTH(L$7,0),'出荷記録１ 出荷先'!$D:$D,$H$1,'出荷記録１ 出荷先'!$E:$E,$H24,'出荷記録１ 出荷先'!$G:$G,$H$2)/SUMIFS('出荷記録１ 出荷先'!$J:$J,'出荷記録１ 出荷先'!$B:$B,"&gt;="&amp;L$7,'出荷記録１ 出荷先'!$B:$B,"&lt;="&amp;EOMONTH(L$7,0),'出荷記録１ 出荷先'!$D:$D,$H$1,'出荷記録１ 出荷先'!$E:$E,$H24,'出荷記録１ 出荷先'!$G:$G,$H$2)*VLOOKUP($H$3,$C:$D,2,FALSE)
)),"")</f>
        <v/>
      </c>
      <c r="M24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出荷先'!$E:$E,$H24,'出荷記録１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出荷先'!$E:$E,$H24,'出荷記録１ 出荷先'!$G:$G,$H$2),
SUMIFS('出荷記録１ 出荷先'!$K:$K,'出荷記録１ 出荷先'!$B:$B,"&gt;="&amp;M$7,'出荷記録１ 出荷先'!$B:$B,"&lt;="&amp;EOMONTH(M$7,0),'出荷記録１ 出荷先'!$D:$D,$H$1,'出荷記録１ 出荷先'!$E:$E,$H24,'出荷記録１ 出荷先'!$G:$G,$H$2)/SUMIFS('出荷記録１ 出荷先'!$J:$J,'出荷記録１ 出荷先'!$B:$B,"&gt;="&amp;M$7,'出荷記録１ 出荷先'!$B:$B,"&lt;="&amp;EOMONTH(M$7,0),'出荷記録１ 出荷先'!$D:$D,$H$1,'出荷記録１ 出荷先'!$E:$E,$H24,'出荷記録１ 出荷先'!$G:$G,$H$2)*VLOOKUP($H$3,$C:$D,2,FALSE)
)),"")</f>
        <v/>
      </c>
      <c r="N24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出荷先'!$E:$E,$H24,'出荷記録１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出荷先'!$E:$E,$H24,'出荷記録１ 出荷先'!$G:$G,$H$2),
SUMIFS('出荷記録１ 出荷先'!$K:$K,'出荷記録１ 出荷先'!$B:$B,"&gt;="&amp;N$7,'出荷記録１ 出荷先'!$B:$B,"&lt;="&amp;EOMONTH(N$7,0),'出荷記録１ 出荷先'!$D:$D,$H$1,'出荷記録１ 出荷先'!$E:$E,$H24,'出荷記録１ 出荷先'!$G:$G,$H$2)/SUMIFS('出荷記録１ 出荷先'!$J:$J,'出荷記録１ 出荷先'!$B:$B,"&gt;="&amp;N$7,'出荷記録１ 出荷先'!$B:$B,"&lt;="&amp;EOMONTH(N$7,0),'出荷記録１ 出荷先'!$D:$D,$H$1,'出荷記録１ 出荷先'!$E:$E,$H24,'出荷記録１ 出荷先'!$G:$G,$H$2)*VLOOKUP($H$3,$C:$D,2,FALSE)
)),"")</f>
        <v/>
      </c>
      <c r="O24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出荷先'!$E:$E,$H24,'出荷記録１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出荷先'!$E:$E,$H24,'出荷記録１ 出荷先'!$G:$G,$H$2),
SUMIFS('出荷記録１ 出荷先'!$K:$K,'出荷記録１ 出荷先'!$B:$B,"&gt;="&amp;O$7,'出荷記録１ 出荷先'!$B:$B,"&lt;="&amp;EOMONTH(O$7,0),'出荷記録１ 出荷先'!$D:$D,$H$1,'出荷記録１ 出荷先'!$E:$E,$H24,'出荷記録１ 出荷先'!$G:$G,$H$2)/SUMIFS('出荷記録１ 出荷先'!$J:$J,'出荷記録１ 出荷先'!$B:$B,"&gt;="&amp;O$7,'出荷記録１ 出荷先'!$B:$B,"&lt;="&amp;EOMONTH(O$7,0),'出荷記録１ 出荷先'!$D:$D,$H$1,'出荷記録１ 出荷先'!$E:$E,$H24,'出荷記録１ 出荷先'!$G:$G,$H$2)*VLOOKUP($H$3,$C:$D,2,FALSE)
)),"")</f>
        <v/>
      </c>
      <c r="P24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出荷先'!$E:$E,$H24,'出荷記録１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出荷先'!$E:$E,$H24,'出荷記録１ 出荷先'!$G:$G,$H$2),
SUMIFS('出荷記録１ 出荷先'!$K:$K,'出荷記録１ 出荷先'!$B:$B,"&gt;="&amp;P$7,'出荷記録１ 出荷先'!$B:$B,"&lt;="&amp;EOMONTH(P$7,0),'出荷記録１ 出荷先'!$D:$D,$H$1,'出荷記録１ 出荷先'!$E:$E,$H24,'出荷記録１ 出荷先'!$G:$G,$H$2)/SUMIFS('出荷記録１ 出荷先'!$J:$J,'出荷記録１ 出荷先'!$B:$B,"&gt;="&amp;P$7,'出荷記録１ 出荷先'!$B:$B,"&lt;="&amp;EOMONTH(P$7,0),'出荷記録１ 出荷先'!$D:$D,$H$1,'出荷記録１ 出荷先'!$E:$E,$H24,'出荷記録１ 出荷先'!$G:$G,$H$2)*VLOOKUP($H$3,$C:$D,2,FALSE)
)),"")</f>
        <v/>
      </c>
      <c r="Q24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出荷先'!$E:$E,$H24,'出荷記録１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出荷先'!$E:$E,$H24,'出荷記録１ 出荷先'!$G:$G,$H$2),
SUMIFS('出荷記録１ 出荷先'!$K:$K,'出荷記録１ 出荷先'!$B:$B,"&gt;="&amp;Q$7,'出荷記録１ 出荷先'!$B:$B,"&lt;="&amp;EOMONTH(Q$7,0),'出荷記録１ 出荷先'!$D:$D,$H$1,'出荷記録１ 出荷先'!$E:$E,$H24,'出荷記録１ 出荷先'!$G:$G,$H$2)/SUMIFS('出荷記録１ 出荷先'!$J:$J,'出荷記録１ 出荷先'!$B:$B,"&gt;="&amp;Q$7,'出荷記録１ 出荷先'!$B:$B,"&lt;="&amp;EOMONTH(Q$7,0),'出荷記録１ 出荷先'!$D:$D,$H$1,'出荷記録１ 出荷先'!$E:$E,$H24,'出荷記録１ 出荷先'!$G:$G,$H$2)*VLOOKUP($H$3,$C:$D,2,FALSE)
)),"")</f>
        <v/>
      </c>
      <c r="R24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出荷先'!$E:$E,$H24,'出荷記録１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出荷先'!$E:$E,$H24,'出荷記録１ 出荷先'!$G:$G,$H$2),
SUMIFS('出荷記録１ 出荷先'!$K:$K,'出荷記録１ 出荷先'!$B:$B,"&gt;="&amp;R$7,'出荷記録１ 出荷先'!$B:$B,"&lt;="&amp;EOMONTH(R$7,0),'出荷記録１ 出荷先'!$D:$D,$H$1,'出荷記録１ 出荷先'!$E:$E,$H24,'出荷記録１ 出荷先'!$G:$G,$H$2)/SUMIFS('出荷記録１ 出荷先'!$J:$J,'出荷記録１ 出荷先'!$B:$B,"&gt;="&amp;R$7,'出荷記録１ 出荷先'!$B:$B,"&lt;="&amp;EOMONTH(R$7,0),'出荷記録１ 出荷先'!$D:$D,$H$1,'出荷記録１ 出荷先'!$E:$E,$H24,'出荷記録１ 出荷先'!$G:$G,$H$2)*VLOOKUP($H$3,$C:$D,2,FALSE)
)),"")</f>
        <v/>
      </c>
      <c r="S24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出荷先'!$E:$E,$H24,'出荷記録１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出荷先'!$E:$E,$H24,'出荷記録１ 出荷先'!$G:$G,$H$2),
SUMIFS('出荷記録１ 出荷先'!$K:$K,'出荷記録１ 出荷先'!$B:$B,"&gt;="&amp;S$7,'出荷記録１ 出荷先'!$B:$B,"&lt;="&amp;EOMONTH(S$7,0),'出荷記録１ 出荷先'!$D:$D,$H$1,'出荷記録１ 出荷先'!$E:$E,$H24,'出荷記録１ 出荷先'!$G:$G,$H$2)/SUMIFS('出荷記録１ 出荷先'!$J:$J,'出荷記録１ 出荷先'!$B:$B,"&gt;="&amp;S$7,'出荷記録１ 出荷先'!$B:$B,"&lt;="&amp;EOMONTH(S$7,0),'出荷記録１ 出荷先'!$D:$D,$H$1,'出荷記録１ 出荷先'!$E:$E,$H24,'出荷記録１ 出荷先'!$G:$G,$H$2)*VLOOKUP($H$3,$C:$D,2,FALSE)
)),"")</f>
        <v/>
      </c>
      <c r="T24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出荷先'!$E:$E,$H24,'出荷記録１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出荷先'!$E:$E,$H24,'出荷記録１ 出荷先'!$G:$G,$H$2),
SUMIFS('出荷記録１ 出荷先'!$K:$K,'出荷記録１ 出荷先'!$B:$B,"&gt;="&amp;T$7,'出荷記録１ 出荷先'!$B:$B,"&lt;="&amp;EOMONTH(T$7,0),'出荷記録１ 出荷先'!$D:$D,$H$1,'出荷記録１ 出荷先'!$E:$E,$H24,'出荷記録１ 出荷先'!$G:$G,$H$2)/SUMIFS('出荷記録１ 出荷先'!$J:$J,'出荷記録１ 出荷先'!$B:$B,"&gt;="&amp;T$7,'出荷記録１ 出荷先'!$B:$B,"&lt;="&amp;EOMONTH(T$7,0),'出荷記録１ 出荷先'!$D:$D,$H$1,'出荷記録１ 出荷先'!$E:$E,$H24,'出荷記録１ 出荷先'!$G:$G,$H$2)*VLOOKUP($H$3,$C:$D,2,FALSE)
)),"")</f>
        <v/>
      </c>
      <c r="U24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出荷先'!$E:$E,$H24,'出荷記録１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出荷先'!$E:$E,$H24,'出荷記録１ 出荷先'!$G:$G,$H$2),
SUMIFS('出荷記録１ 出荷先'!$K:$K,'出荷記録１ 出荷先'!$B:$B,"&gt;="&amp;U$7,'出荷記録１ 出荷先'!$B:$B,"&lt;="&amp;EOMONTH(U$7,0),'出荷記録１ 出荷先'!$D:$D,$H$1,'出荷記録１ 出荷先'!$E:$E,$H24,'出荷記録１ 出荷先'!$G:$G,$H$2)/SUMIFS('出荷記録１ 出荷先'!$J:$J,'出荷記録１ 出荷先'!$B:$B,"&gt;="&amp;U$7,'出荷記録１ 出荷先'!$B:$B,"&lt;="&amp;EOMONTH(U$7,0),'出荷記録１ 出荷先'!$D:$D,$H$1,'出荷記録１ 出荷先'!$E:$E,$H24,'出荷記録１ 出荷先'!$G:$G,$H$2)*VLOOKUP($H$3,$C:$D,2,FALSE)
)),"")</f>
        <v/>
      </c>
    </row>
    <row r="25" spans="7:21" x14ac:dyDescent="0.4">
      <c r="G25">
        <v>16</v>
      </c>
      <c r="H25" s="46"/>
      <c r="I25" s="31" t="str">
        <f>IF(H25="","",
IFERROR(
IF($H$4="単位あたりの数量",
SUMIFS('出荷記録１ 出荷先'!$J:$J,'出荷記録１ 出荷先'!$D:$D,$H$1,'出荷記録１ 出荷先'!$E:$E,$H25,'出荷記録１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出荷先'!$E:$E,$H25,'出荷記録１ 出荷先'!$G:$G,$H$2,'出荷記録１ 出荷先'!B:B,"&gt;="&amp;$H$5,'出荷記録１ 出荷先'!B:B,"&lt;="&amp;$H$6),
SUMIFS('出荷記録１ 出荷先'!$K:$K,'出荷記録１ 出荷先'!$D:$D,$H$1,'出荷記録１ 出荷先'!$E:$E,$H25,'出荷記録１ 出荷先'!$G:$G,$H$2,'出荷記録１ 出荷先'!B:B,"&gt;="&amp;$H$5,'出荷記録１ 出荷先'!B:B,"&lt;="&amp;$H$6)/SUMIFS('出荷記録１ 出荷先'!$J:$J,'出荷記録１ 出荷先'!$D:$D,$H$1,'出荷記録１ 出荷先'!$E:$E,$H25,'出荷記録１ 出荷先'!$G:$G,$H$2,'出荷記録１ 出荷先'!B:B,"&gt;="&amp;$H$5,'出荷記録１ 出荷先'!B:B,"&lt;="&amp;$H$6)*VLOOKUP($H$3,$C:$D,2,FALSE)
)),""))</f>
        <v/>
      </c>
      <c r="J25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出荷先'!$E:$E,$H25,'出荷記録１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出荷先'!$E:$E,$H25,'出荷記録１ 出荷先'!$G:$G,$H$2),
SUMIFS('出荷記録１ 出荷先'!$K:$K,'出荷記録１ 出荷先'!$B:$B,"&gt;="&amp;J$7,'出荷記録１ 出荷先'!$B:$B,"&lt;="&amp;EOMONTH(J$7,0),'出荷記録１ 出荷先'!$D:$D,$H$1,'出荷記録１ 出荷先'!$E:$E,$H25,'出荷記録１ 出荷先'!$G:$G,$H$2)/SUMIFS('出荷記録１ 出荷先'!$J:$J,'出荷記録１ 出荷先'!$B:$B,"&gt;="&amp;J$7,'出荷記録１ 出荷先'!$B:$B,"&lt;="&amp;EOMONTH(J$7,0),'出荷記録１ 出荷先'!$D:$D,$H$1,'出荷記録１ 出荷先'!$E:$E,$H25,'出荷記録１ 出荷先'!$G:$G,$H$2)*VLOOKUP($H$3,$C:$D,2,FALSE)
)),"")</f>
        <v/>
      </c>
      <c r="K25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出荷先'!$E:$E,$H25,'出荷記録１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出荷先'!$E:$E,$H25,'出荷記録１ 出荷先'!$G:$G,$H$2),
SUMIFS('出荷記録１ 出荷先'!$K:$K,'出荷記録１ 出荷先'!$B:$B,"&gt;="&amp;K$7,'出荷記録１ 出荷先'!$B:$B,"&lt;="&amp;EOMONTH(K$7,0),'出荷記録１ 出荷先'!$D:$D,$H$1,'出荷記録１ 出荷先'!$E:$E,$H25,'出荷記録１ 出荷先'!$G:$G,$H$2)/SUMIFS('出荷記録１ 出荷先'!$J:$J,'出荷記録１ 出荷先'!$B:$B,"&gt;="&amp;K$7,'出荷記録１ 出荷先'!$B:$B,"&lt;="&amp;EOMONTH(K$7,0),'出荷記録１ 出荷先'!$D:$D,$H$1,'出荷記録１ 出荷先'!$E:$E,$H25,'出荷記録１ 出荷先'!$G:$G,$H$2)*VLOOKUP($H$3,$C:$D,2,FALSE)
)),"")</f>
        <v/>
      </c>
      <c r="L25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出荷先'!$E:$E,$H25,'出荷記録１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出荷先'!$E:$E,$H25,'出荷記録１ 出荷先'!$G:$G,$H$2),
SUMIFS('出荷記録１ 出荷先'!$K:$K,'出荷記録１ 出荷先'!$B:$B,"&gt;="&amp;L$7,'出荷記録１ 出荷先'!$B:$B,"&lt;="&amp;EOMONTH(L$7,0),'出荷記録１ 出荷先'!$D:$D,$H$1,'出荷記録１ 出荷先'!$E:$E,$H25,'出荷記録１ 出荷先'!$G:$G,$H$2)/SUMIFS('出荷記録１ 出荷先'!$J:$J,'出荷記録１ 出荷先'!$B:$B,"&gt;="&amp;L$7,'出荷記録１ 出荷先'!$B:$B,"&lt;="&amp;EOMONTH(L$7,0),'出荷記録１ 出荷先'!$D:$D,$H$1,'出荷記録１ 出荷先'!$E:$E,$H25,'出荷記録１ 出荷先'!$G:$G,$H$2)*VLOOKUP($H$3,$C:$D,2,FALSE)
)),"")</f>
        <v/>
      </c>
      <c r="M25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出荷先'!$E:$E,$H25,'出荷記録１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出荷先'!$E:$E,$H25,'出荷記録１ 出荷先'!$G:$G,$H$2),
SUMIFS('出荷記録１ 出荷先'!$K:$K,'出荷記録１ 出荷先'!$B:$B,"&gt;="&amp;M$7,'出荷記録１ 出荷先'!$B:$B,"&lt;="&amp;EOMONTH(M$7,0),'出荷記録１ 出荷先'!$D:$D,$H$1,'出荷記録１ 出荷先'!$E:$E,$H25,'出荷記録１ 出荷先'!$G:$G,$H$2)/SUMIFS('出荷記録１ 出荷先'!$J:$J,'出荷記録１ 出荷先'!$B:$B,"&gt;="&amp;M$7,'出荷記録１ 出荷先'!$B:$B,"&lt;="&amp;EOMONTH(M$7,0),'出荷記録１ 出荷先'!$D:$D,$H$1,'出荷記録１ 出荷先'!$E:$E,$H25,'出荷記録１ 出荷先'!$G:$G,$H$2)*VLOOKUP($H$3,$C:$D,2,FALSE)
)),"")</f>
        <v/>
      </c>
      <c r="N25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出荷先'!$E:$E,$H25,'出荷記録１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出荷先'!$E:$E,$H25,'出荷記録１ 出荷先'!$G:$G,$H$2),
SUMIFS('出荷記録１ 出荷先'!$K:$K,'出荷記録１ 出荷先'!$B:$B,"&gt;="&amp;N$7,'出荷記録１ 出荷先'!$B:$B,"&lt;="&amp;EOMONTH(N$7,0),'出荷記録１ 出荷先'!$D:$D,$H$1,'出荷記録１ 出荷先'!$E:$E,$H25,'出荷記録１ 出荷先'!$G:$G,$H$2)/SUMIFS('出荷記録１ 出荷先'!$J:$J,'出荷記録１ 出荷先'!$B:$B,"&gt;="&amp;N$7,'出荷記録１ 出荷先'!$B:$B,"&lt;="&amp;EOMONTH(N$7,0),'出荷記録１ 出荷先'!$D:$D,$H$1,'出荷記録１ 出荷先'!$E:$E,$H25,'出荷記録１ 出荷先'!$G:$G,$H$2)*VLOOKUP($H$3,$C:$D,2,FALSE)
)),"")</f>
        <v/>
      </c>
      <c r="O25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出荷先'!$E:$E,$H25,'出荷記録１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出荷先'!$E:$E,$H25,'出荷記録１ 出荷先'!$G:$G,$H$2),
SUMIFS('出荷記録１ 出荷先'!$K:$K,'出荷記録１ 出荷先'!$B:$B,"&gt;="&amp;O$7,'出荷記録１ 出荷先'!$B:$B,"&lt;="&amp;EOMONTH(O$7,0),'出荷記録１ 出荷先'!$D:$D,$H$1,'出荷記録１ 出荷先'!$E:$E,$H25,'出荷記録１ 出荷先'!$G:$G,$H$2)/SUMIFS('出荷記録１ 出荷先'!$J:$J,'出荷記録１ 出荷先'!$B:$B,"&gt;="&amp;O$7,'出荷記録１ 出荷先'!$B:$B,"&lt;="&amp;EOMONTH(O$7,0),'出荷記録１ 出荷先'!$D:$D,$H$1,'出荷記録１ 出荷先'!$E:$E,$H25,'出荷記録１ 出荷先'!$G:$G,$H$2)*VLOOKUP($H$3,$C:$D,2,FALSE)
)),"")</f>
        <v/>
      </c>
      <c r="P25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出荷先'!$E:$E,$H25,'出荷記録１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出荷先'!$E:$E,$H25,'出荷記録１ 出荷先'!$G:$G,$H$2),
SUMIFS('出荷記録１ 出荷先'!$K:$K,'出荷記録１ 出荷先'!$B:$B,"&gt;="&amp;P$7,'出荷記録１ 出荷先'!$B:$B,"&lt;="&amp;EOMONTH(P$7,0),'出荷記録１ 出荷先'!$D:$D,$H$1,'出荷記録１ 出荷先'!$E:$E,$H25,'出荷記録１ 出荷先'!$G:$G,$H$2)/SUMIFS('出荷記録１ 出荷先'!$J:$J,'出荷記録１ 出荷先'!$B:$B,"&gt;="&amp;P$7,'出荷記録１ 出荷先'!$B:$B,"&lt;="&amp;EOMONTH(P$7,0),'出荷記録１ 出荷先'!$D:$D,$H$1,'出荷記録１ 出荷先'!$E:$E,$H25,'出荷記録１ 出荷先'!$G:$G,$H$2)*VLOOKUP($H$3,$C:$D,2,FALSE)
)),"")</f>
        <v/>
      </c>
      <c r="Q25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出荷先'!$E:$E,$H25,'出荷記録１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出荷先'!$E:$E,$H25,'出荷記録１ 出荷先'!$G:$G,$H$2),
SUMIFS('出荷記録１ 出荷先'!$K:$K,'出荷記録１ 出荷先'!$B:$B,"&gt;="&amp;Q$7,'出荷記録１ 出荷先'!$B:$B,"&lt;="&amp;EOMONTH(Q$7,0),'出荷記録１ 出荷先'!$D:$D,$H$1,'出荷記録１ 出荷先'!$E:$E,$H25,'出荷記録１ 出荷先'!$G:$G,$H$2)/SUMIFS('出荷記録１ 出荷先'!$J:$J,'出荷記録１ 出荷先'!$B:$B,"&gt;="&amp;Q$7,'出荷記録１ 出荷先'!$B:$B,"&lt;="&amp;EOMONTH(Q$7,0),'出荷記録１ 出荷先'!$D:$D,$H$1,'出荷記録１ 出荷先'!$E:$E,$H25,'出荷記録１ 出荷先'!$G:$G,$H$2)*VLOOKUP($H$3,$C:$D,2,FALSE)
)),"")</f>
        <v/>
      </c>
      <c r="R25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出荷先'!$E:$E,$H25,'出荷記録１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出荷先'!$E:$E,$H25,'出荷記録１ 出荷先'!$G:$G,$H$2),
SUMIFS('出荷記録１ 出荷先'!$K:$K,'出荷記録１ 出荷先'!$B:$B,"&gt;="&amp;R$7,'出荷記録１ 出荷先'!$B:$B,"&lt;="&amp;EOMONTH(R$7,0),'出荷記録１ 出荷先'!$D:$D,$H$1,'出荷記録１ 出荷先'!$E:$E,$H25,'出荷記録１ 出荷先'!$G:$G,$H$2)/SUMIFS('出荷記録１ 出荷先'!$J:$J,'出荷記録１ 出荷先'!$B:$B,"&gt;="&amp;R$7,'出荷記録１ 出荷先'!$B:$B,"&lt;="&amp;EOMONTH(R$7,0),'出荷記録１ 出荷先'!$D:$D,$H$1,'出荷記録１ 出荷先'!$E:$E,$H25,'出荷記録１ 出荷先'!$G:$G,$H$2)*VLOOKUP($H$3,$C:$D,2,FALSE)
)),"")</f>
        <v/>
      </c>
      <c r="S25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出荷先'!$E:$E,$H25,'出荷記録１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出荷先'!$E:$E,$H25,'出荷記録１ 出荷先'!$G:$G,$H$2),
SUMIFS('出荷記録１ 出荷先'!$K:$K,'出荷記録１ 出荷先'!$B:$B,"&gt;="&amp;S$7,'出荷記録１ 出荷先'!$B:$B,"&lt;="&amp;EOMONTH(S$7,0),'出荷記録１ 出荷先'!$D:$D,$H$1,'出荷記録１ 出荷先'!$E:$E,$H25,'出荷記録１ 出荷先'!$G:$G,$H$2)/SUMIFS('出荷記録１ 出荷先'!$J:$J,'出荷記録１ 出荷先'!$B:$B,"&gt;="&amp;S$7,'出荷記録１ 出荷先'!$B:$B,"&lt;="&amp;EOMONTH(S$7,0),'出荷記録１ 出荷先'!$D:$D,$H$1,'出荷記録１ 出荷先'!$E:$E,$H25,'出荷記録１ 出荷先'!$G:$G,$H$2)*VLOOKUP($H$3,$C:$D,2,FALSE)
)),"")</f>
        <v/>
      </c>
      <c r="T25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出荷先'!$E:$E,$H25,'出荷記録１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出荷先'!$E:$E,$H25,'出荷記録１ 出荷先'!$G:$G,$H$2),
SUMIFS('出荷記録１ 出荷先'!$K:$K,'出荷記録１ 出荷先'!$B:$B,"&gt;="&amp;T$7,'出荷記録１ 出荷先'!$B:$B,"&lt;="&amp;EOMONTH(T$7,0),'出荷記録１ 出荷先'!$D:$D,$H$1,'出荷記録１ 出荷先'!$E:$E,$H25,'出荷記録１ 出荷先'!$G:$G,$H$2)/SUMIFS('出荷記録１ 出荷先'!$J:$J,'出荷記録１ 出荷先'!$B:$B,"&gt;="&amp;T$7,'出荷記録１ 出荷先'!$B:$B,"&lt;="&amp;EOMONTH(T$7,0),'出荷記録１ 出荷先'!$D:$D,$H$1,'出荷記録１ 出荷先'!$E:$E,$H25,'出荷記録１ 出荷先'!$G:$G,$H$2)*VLOOKUP($H$3,$C:$D,2,FALSE)
)),"")</f>
        <v/>
      </c>
      <c r="U25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出荷先'!$E:$E,$H25,'出荷記録１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出荷先'!$E:$E,$H25,'出荷記録１ 出荷先'!$G:$G,$H$2),
SUMIFS('出荷記録１ 出荷先'!$K:$K,'出荷記録１ 出荷先'!$B:$B,"&gt;="&amp;U$7,'出荷記録１ 出荷先'!$B:$B,"&lt;="&amp;EOMONTH(U$7,0),'出荷記録１ 出荷先'!$D:$D,$H$1,'出荷記録１ 出荷先'!$E:$E,$H25,'出荷記録１ 出荷先'!$G:$G,$H$2)/SUMIFS('出荷記録１ 出荷先'!$J:$J,'出荷記録１ 出荷先'!$B:$B,"&gt;="&amp;U$7,'出荷記録１ 出荷先'!$B:$B,"&lt;="&amp;EOMONTH(U$7,0),'出荷記録１ 出荷先'!$D:$D,$H$1,'出荷記録１ 出荷先'!$E:$E,$H25,'出荷記録１ 出荷先'!$G:$G,$H$2)*VLOOKUP($H$3,$C:$D,2,FALSE)
)),"")</f>
        <v/>
      </c>
    </row>
    <row r="26" spans="7:21" x14ac:dyDescent="0.4">
      <c r="G26">
        <v>17</v>
      </c>
      <c r="H26" s="46"/>
      <c r="I26" s="31" t="str">
        <f>IF(H26="","",
IFERROR(
IF($H$4="単位あたりの数量",
SUMIFS('出荷記録１ 出荷先'!$J:$J,'出荷記録１ 出荷先'!$D:$D,$H$1,'出荷記録１ 出荷先'!$E:$E,$H26,'出荷記録１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出荷先'!$E:$E,$H26,'出荷記録１ 出荷先'!$G:$G,$H$2,'出荷記録１ 出荷先'!B:B,"&gt;="&amp;$H$5,'出荷記録１ 出荷先'!B:B,"&lt;="&amp;$H$6),
SUMIFS('出荷記録１ 出荷先'!$K:$K,'出荷記録１ 出荷先'!$D:$D,$H$1,'出荷記録１ 出荷先'!$E:$E,$H26,'出荷記録１ 出荷先'!$G:$G,$H$2,'出荷記録１ 出荷先'!B:B,"&gt;="&amp;$H$5,'出荷記録１ 出荷先'!B:B,"&lt;="&amp;$H$6)/SUMIFS('出荷記録１ 出荷先'!$J:$J,'出荷記録１ 出荷先'!$D:$D,$H$1,'出荷記録１ 出荷先'!$E:$E,$H26,'出荷記録１ 出荷先'!$G:$G,$H$2,'出荷記録１ 出荷先'!B:B,"&gt;="&amp;$H$5,'出荷記録１ 出荷先'!B:B,"&lt;="&amp;$H$6)*VLOOKUP($H$3,$C:$D,2,FALSE)
)),""))</f>
        <v/>
      </c>
      <c r="J26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出荷先'!$E:$E,$H26,'出荷記録１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出荷先'!$E:$E,$H26,'出荷記録１ 出荷先'!$G:$G,$H$2),
SUMIFS('出荷記録１ 出荷先'!$K:$K,'出荷記録１ 出荷先'!$B:$B,"&gt;="&amp;J$7,'出荷記録１ 出荷先'!$B:$B,"&lt;="&amp;EOMONTH(J$7,0),'出荷記録１ 出荷先'!$D:$D,$H$1,'出荷記録１ 出荷先'!$E:$E,$H26,'出荷記録１ 出荷先'!$G:$G,$H$2)/SUMIFS('出荷記録１ 出荷先'!$J:$J,'出荷記録１ 出荷先'!$B:$B,"&gt;="&amp;J$7,'出荷記録１ 出荷先'!$B:$B,"&lt;="&amp;EOMONTH(J$7,0),'出荷記録１ 出荷先'!$D:$D,$H$1,'出荷記録１ 出荷先'!$E:$E,$H26,'出荷記録１ 出荷先'!$G:$G,$H$2)*VLOOKUP($H$3,$C:$D,2,FALSE)
)),"")</f>
        <v/>
      </c>
      <c r="K26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出荷先'!$E:$E,$H26,'出荷記録１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出荷先'!$E:$E,$H26,'出荷記録１ 出荷先'!$G:$G,$H$2),
SUMIFS('出荷記録１ 出荷先'!$K:$K,'出荷記録１ 出荷先'!$B:$B,"&gt;="&amp;K$7,'出荷記録１ 出荷先'!$B:$B,"&lt;="&amp;EOMONTH(K$7,0),'出荷記録１ 出荷先'!$D:$D,$H$1,'出荷記録１ 出荷先'!$E:$E,$H26,'出荷記録１ 出荷先'!$G:$G,$H$2)/SUMIFS('出荷記録１ 出荷先'!$J:$J,'出荷記録１ 出荷先'!$B:$B,"&gt;="&amp;K$7,'出荷記録１ 出荷先'!$B:$B,"&lt;="&amp;EOMONTH(K$7,0),'出荷記録１ 出荷先'!$D:$D,$H$1,'出荷記録１ 出荷先'!$E:$E,$H26,'出荷記録１ 出荷先'!$G:$G,$H$2)*VLOOKUP($H$3,$C:$D,2,FALSE)
)),"")</f>
        <v/>
      </c>
      <c r="L26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出荷先'!$E:$E,$H26,'出荷記録１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出荷先'!$E:$E,$H26,'出荷記録１ 出荷先'!$G:$G,$H$2),
SUMIFS('出荷記録１ 出荷先'!$K:$K,'出荷記録１ 出荷先'!$B:$B,"&gt;="&amp;L$7,'出荷記録１ 出荷先'!$B:$B,"&lt;="&amp;EOMONTH(L$7,0),'出荷記録１ 出荷先'!$D:$D,$H$1,'出荷記録１ 出荷先'!$E:$E,$H26,'出荷記録１ 出荷先'!$G:$G,$H$2)/SUMIFS('出荷記録１ 出荷先'!$J:$J,'出荷記録１ 出荷先'!$B:$B,"&gt;="&amp;L$7,'出荷記録１ 出荷先'!$B:$B,"&lt;="&amp;EOMONTH(L$7,0),'出荷記録１ 出荷先'!$D:$D,$H$1,'出荷記録１ 出荷先'!$E:$E,$H26,'出荷記録１ 出荷先'!$G:$G,$H$2)*VLOOKUP($H$3,$C:$D,2,FALSE)
)),"")</f>
        <v/>
      </c>
      <c r="M26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出荷先'!$E:$E,$H26,'出荷記録１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出荷先'!$E:$E,$H26,'出荷記録１ 出荷先'!$G:$G,$H$2),
SUMIFS('出荷記録１ 出荷先'!$K:$K,'出荷記録１ 出荷先'!$B:$B,"&gt;="&amp;M$7,'出荷記録１ 出荷先'!$B:$B,"&lt;="&amp;EOMONTH(M$7,0),'出荷記録１ 出荷先'!$D:$D,$H$1,'出荷記録１ 出荷先'!$E:$E,$H26,'出荷記録１ 出荷先'!$G:$G,$H$2)/SUMIFS('出荷記録１ 出荷先'!$J:$J,'出荷記録１ 出荷先'!$B:$B,"&gt;="&amp;M$7,'出荷記録１ 出荷先'!$B:$B,"&lt;="&amp;EOMONTH(M$7,0),'出荷記録１ 出荷先'!$D:$D,$H$1,'出荷記録１ 出荷先'!$E:$E,$H26,'出荷記録１ 出荷先'!$G:$G,$H$2)*VLOOKUP($H$3,$C:$D,2,FALSE)
)),"")</f>
        <v/>
      </c>
      <c r="N26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出荷先'!$E:$E,$H26,'出荷記録１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出荷先'!$E:$E,$H26,'出荷記録１ 出荷先'!$G:$G,$H$2),
SUMIFS('出荷記録１ 出荷先'!$K:$K,'出荷記録１ 出荷先'!$B:$B,"&gt;="&amp;N$7,'出荷記録１ 出荷先'!$B:$B,"&lt;="&amp;EOMONTH(N$7,0),'出荷記録１ 出荷先'!$D:$D,$H$1,'出荷記録１ 出荷先'!$E:$E,$H26,'出荷記録１ 出荷先'!$G:$G,$H$2)/SUMIFS('出荷記録１ 出荷先'!$J:$J,'出荷記録１ 出荷先'!$B:$B,"&gt;="&amp;N$7,'出荷記録１ 出荷先'!$B:$B,"&lt;="&amp;EOMONTH(N$7,0),'出荷記録１ 出荷先'!$D:$D,$H$1,'出荷記録１ 出荷先'!$E:$E,$H26,'出荷記録１ 出荷先'!$G:$G,$H$2)*VLOOKUP($H$3,$C:$D,2,FALSE)
)),"")</f>
        <v/>
      </c>
      <c r="O26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出荷先'!$E:$E,$H26,'出荷記録１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出荷先'!$E:$E,$H26,'出荷記録１ 出荷先'!$G:$G,$H$2),
SUMIFS('出荷記録１ 出荷先'!$K:$K,'出荷記録１ 出荷先'!$B:$B,"&gt;="&amp;O$7,'出荷記録１ 出荷先'!$B:$B,"&lt;="&amp;EOMONTH(O$7,0),'出荷記録１ 出荷先'!$D:$D,$H$1,'出荷記録１ 出荷先'!$E:$E,$H26,'出荷記録１ 出荷先'!$G:$G,$H$2)/SUMIFS('出荷記録１ 出荷先'!$J:$J,'出荷記録１ 出荷先'!$B:$B,"&gt;="&amp;O$7,'出荷記録１ 出荷先'!$B:$B,"&lt;="&amp;EOMONTH(O$7,0),'出荷記録１ 出荷先'!$D:$D,$H$1,'出荷記録１ 出荷先'!$E:$E,$H26,'出荷記録１ 出荷先'!$G:$G,$H$2)*VLOOKUP($H$3,$C:$D,2,FALSE)
)),"")</f>
        <v/>
      </c>
      <c r="P26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出荷先'!$E:$E,$H26,'出荷記録１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出荷先'!$E:$E,$H26,'出荷記録１ 出荷先'!$G:$G,$H$2),
SUMIFS('出荷記録１ 出荷先'!$K:$K,'出荷記録１ 出荷先'!$B:$B,"&gt;="&amp;P$7,'出荷記録１ 出荷先'!$B:$B,"&lt;="&amp;EOMONTH(P$7,0),'出荷記録１ 出荷先'!$D:$D,$H$1,'出荷記録１ 出荷先'!$E:$E,$H26,'出荷記録１ 出荷先'!$G:$G,$H$2)/SUMIFS('出荷記録１ 出荷先'!$J:$J,'出荷記録１ 出荷先'!$B:$B,"&gt;="&amp;P$7,'出荷記録１ 出荷先'!$B:$B,"&lt;="&amp;EOMONTH(P$7,0),'出荷記録１ 出荷先'!$D:$D,$H$1,'出荷記録１ 出荷先'!$E:$E,$H26,'出荷記録１ 出荷先'!$G:$G,$H$2)*VLOOKUP($H$3,$C:$D,2,FALSE)
)),"")</f>
        <v/>
      </c>
      <c r="Q26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出荷先'!$E:$E,$H26,'出荷記録１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出荷先'!$E:$E,$H26,'出荷記録１ 出荷先'!$G:$G,$H$2),
SUMIFS('出荷記録１ 出荷先'!$K:$K,'出荷記録１ 出荷先'!$B:$B,"&gt;="&amp;Q$7,'出荷記録１ 出荷先'!$B:$B,"&lt;="&amp;EOMONTH(Q$7,0),'出荷記録１ 出荷先'!$D:$D,$H$1,'出荷記録１ 出荷先'!$E:$E,$H26,'出荷記録１ 出荷先'!$G:$G,$H$2)/SUMIFS('出荷記録１ 出荷先'!$J:$J,'出荷記録１ 出荷先'!$B:$B,"&gt;="&amp;Q$7,'出荷記録１ 出荷先'!$B:$B,"&lt;="&amp;EOMONTH(Q$7,0),'出荷記録１ 出荷先'!$D:$D,$H$1,'出荷記録１ 出荷先'!$E:$E,$H26,'出荷記録１ 出荷先'!$G:$G,$H$2)*VLOOKUP($H$3,$C:$D,2,FALSE)
)),"")</f>
        <v/>
      </c>
      <c r="R26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出荷先'!$E:$E,$H26,'出荷記録１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出荷先'!$E:$E,$H26,'出荷記録１ 出荷先'!$G:$G,$H$2),
SUMIFS('出荷記録１ 出荷先'!$K:$K,'出荷記録１ 出荷先'!$B:$B,"&gt;="&amp;R$7,'出荷記録１ 出荷先'!$B:$B,"&lt;="&amp;EOMONTH(R$7,0),'出荷記録１ 出荷先'!$D:$D,$H$1,'出荷記録１ 出荷先'!$E:$E,$H26,'出荷記録１ 出荷先'!$G:$G,$H$2)/SUMIFS('出荷記録１ 出荷先'!$J:$J,'出荷記録１ 出荷先'!$B:$B,"&gt;="&amp;R$7,'出荷記録１ 出荷先'!$B:$B,"&lt;="&amp;EOMONTH(R$7,0),'出荷記録１ 出荷先'!$D:$D,$H$1,'出荷記録１ 出荷先'!$E:$E,$H26,'出荷記録１ 出荷先'!$G:$G,$H$2)*VLOOKUP($H$3,$C:$D,2,FALSE)
)),"")</f>
        <v/>
      </c>
      <c r="S26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出荷先'!$E:$E,$H26,'出荷記録１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出荷先'!$E:$E,$H26,'出荷記録１ 出荷先'!$G:$G,$H$2),
SUMIFS('出荷記録１ 出荷先'!$K:$K,'出荷記録１ 出荷先'!$B:$B,"&gt;="&amp;S$7,'出荷記録１ 出荷先'!$B:$B,"&lt;="&amp;EOMONTH(S$7,0),'出荷記録１ 出荷先'!$D:$D,$H$1,'出荷記録１ 出荷先'!$E:$E,$H26,'出荷記録１ 出荷先'!$G:$G,$H$2)/SUMIFS('出荷記録１ 出荷先'!$J:$J,'出荷記録１ 出荷先'!$B:$B,"&gt;="&amp;S$7,'出荷記録１ 出荷先'!$B:$B,"&lt;="&amp;EOMONTH(S$7,0),'出荷記録１ 出荷先'!$D:$D,$H$1,'出荷記録１ 出荷先'!$E:$E,$H26,'出荷記録１ 出荷先'!$G:$G,$H$2)*VLOOKUP($H$3,$C:$D,2,FALSE)
)),"")</f>
        <v/>
      </c>
      <c r="T26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出荷先'!$E:$E,$H26,'出荷記録１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出荷先'!$E:$E,$H26,'出荷記録１ 出荷先'!$G:$G,$H$2),
SUMIFS('出荷記録１ 出荷先'!$K:$K,'出荷記録１ 出荷先'!$B:$B,"&gt;="&amp;T$7,'出荷記録１ 出荷先'!$B:$B,"&lt;="&amp;EOMONTH(T$7,0),'出荷記録１ 出荷先'!$D:$D,$H$1,'出荷記録１ 出荷先'!$E:$E,$H26,'出荷記録１ 出荷先'!$G:$G,$H$2)/SUMIFS('出荷記録１ 出荷先'!$J:$J,'出荷記録１ 出荷先'!$B:$B,"&gt;="&amp;T$7,'出荷記録１ 出荷先'!$B:$B,"&lt;="&amp;EOMONTH(T$7,0),'出荷記録１ 出荷先'!$D:$D,$H$1,'出荷記録１ 出荷先'!$E:$E,$H26,'出荷記録１ 出荷先'!$G:$G,$H$2)*VLOOKUP($H$3,$C:$D,2,FALSE)
)),"")</f>
        <v/>
      </c>
      <c r="U26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出荷先'!$E:$E,$H26,'出荷記録１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出荷先'!$E:$E,$H26,'出荷記録１ 出荷先'!$G:$G,$H$2),
SUMIFS('出荷記録１ 出荷先'!$K:$K,'出荷記録１ 出荷先'!$B:$B,"&gt;="&amp;U$7,'出荷記録１ 出荷先'!$B:$B,"&lt;="&amp;EOMONTH(U$7,0),'出荷記録１ 出荷先'!$D:$D,$H$1,'出荷記録１ 出荷先'!$E:$E,$H26,'出荷記録１ 出荷先'!$G:$G,$H$2)/SUMIFS('出荷記録１ 出荷先'!$J:$J,'出荷記録１ 出荷先'!$B:$B,"&gt;="&amp;U$7,'出荷記録１ 出荷先'!$B:$B,"&lt;="&amp;EOMONTH(U$7,0),'出荷記録１ 出荷先'!$D:$D,$H$1,'出荷記録１ 出荷先'!$E:$E,$H26,'出荷記録１ 出荷先'!$G:$G,$H$2)*VLOOKUP($H$3,$C:$D,2,FALSE)
)),"")</f>
        <v/>
      </c>
    </row>
    <row r="27" spans="7:21" x14ac:dyDescent="0.4">
      <c r="G27">
        <v>18</v>
      </c>
      <c r="H27" s="46"/>
      <c r="I27" s="31" t="str">
        <f>IF(H27="","",
IFERROR(
IF($H$4="単位あたりの数量",
SUMIFS('出荷記録１ 出荷先'!$J:$J,'出荷記録１ 出荷先'!$D:$D,$H$1,'出荷記録１ 出荷先'!$E:$E,$H27,'出荷記録１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出荷先'!$E:$E,$H27,'出荷記録１ 出荷先'!$G:$G,$H$2,'出荷記録１ 出荷先'!B:B,"&gt;="&amp;$H$5,'出荷記録１ 出荷先'!B:B,"&lt;="&amp;$H$6),
SUMIFS('出荷記録１ 出荷先'!$K:$K,'出荷記録１ 出荷先'!$D:$D,$H$1,'出荷記録１ 出荷先'!$E:$E,$H27,'出荷記録１ 出荷先'!$G:$G,$H$2,'出荷記録１ 出荷先'!B:B,"&gt;="&amp;$H$5,'出荷記録１ 出荷先'!B:B,"&lt;="&amp;$H$6)/SUMIFS('出荷記録１ 出荷先'!$J:$J,'出荷記録１ 出荷先'!$D:$D,$H$1,'出荷記録１ 出荷先'!$E:$E,$H27,'出荷記録１ 出荷先'!$G:$G,$H$2,'出荷記録１ 出荷先'!B:B,"&gt;="&amp;$H$5,'出荷記録１ 出荷先'!B:B,"&lt;="&amp;$H$6)*VLOOKUP($H$3,$C:$D,2,FALSE)
)),""))</f>
        <v/>
      </c>
      <c r="J27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出荷先'!$E:$E,$H27,'出荷記録１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出荷先'!$E:$E,$H27,'出荷記録１ 出荷先'!$G:$G,$H$2),
SUMIFS('出荷記録１ 出荷先'!$K:$K,'出荷記録１ 出荷先'!$B:$B,"&gt;="&amp;J$7,'出荷記録１ 出荷先'!$B:$B,"&lt;="&amp;EOMONTH(J$7,0),'出荷記録１ 出荷先'!$D:$D,$H$1,'出荷記録１ 出荷先'!$E:$E,$H27,'出荷記録１ 出荷先'!$G:$G,$H$2)/SUMIFS('出荷記録１ 出荷先'!$J:$J,'出荷記録１ 出荷先'!$B:$B,"&gt;="&amp;J$7,'出荷記録１ 出荷先'!$B:$B,"&lt;="&amp;EOMONTH(J$7,0),'出荷記録１ 出荷先'!$D:$D,$H$1,'出荷記録１ 出荷先'!$E:$E,$H27,'出荷記録１ 出荷先'!$G:$G,$H$2)*VLOOKUP($H$3,$C:$D,2,FALSE)
)),"")</f>
        <v/>
      </c>
      <c r="K27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出荷先'!$E:$E,$H27,'出荷記録１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出荷先'!$E:$E,$H27,'出荷記録１ 出荷先'!$G:$G,$H$2),
SUMIFS('出荷記録１ 出荷先'!$K:$K,'出荷記録１ 出荷先'!$B:$B,"&gt;="&amp;K$7,'出荷記録１ 出荷先'!$B:$B,"&lt;="&amp;EOMONTH(K$7,0),'出荷記録１ 出荷先'!$D:$D,$H$1,'出荷記録１ 出荷先'!$E:$E,$H27,'出荷記録１ 出荷先'!$G:$G,$H$2)/SUMIFS('出荷記録１ 出荷先'!$J:$J,'出荷記録１ 出荷先'!$B:$B,"&gt;="&amp;K$7,'出荷記録１ 出荷先'!$B:$B,"&lt;="&amp;EOMONTH(K$7,0),'出荷記録１ 出荷先'!$D:$D,$H$1,'出荷記録１ 出荷先'!$E:$E,$H27,'出荷記録１ 出荷先'!$G:$G,$H$2)*VLOOKUP($H$3,$C:$D,2,FALSE)
)),"")</f>
        <v/>
      </c>
      <c r="L27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出荷先'!$E:$E,$H27,'出荷記録１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出荷先'!$E:$E,$H27,'出荷記録１ 出荷先'!$G:$G,$H$2),
SUMIFS('出荷記録１ 出荷先'!$K:$K,'出荷記録１ 出荷先'!$B:$B,"&gt;="&amp;L$7,'出荷記録１ 出荷先'!$B:$B,"&lt;="&amp;EOMONTH(L$7,0),'出荷記録１ 出荷先'!$D:$D,$H$1,'出荷記録１ 出荷先'!$E:$E,$H27,'出荷記録１ 出荷先'!$G:$G,$H$2)/SUMIFS('出荷記録１ 出荷先'!$J:$J,'出荷記録１ 出荷先'!$B:$B,"&gt;="&amp;L$7,'出荷記録１ 出荷先'!$B:$B,"&lt;="&amp;EOMONTH(L$7,0),'出荷記録１ 出荷先'!$D:$D,$H$1,'出荷記録１ 出荷先'!$E:$E,$H27,'出荷記録１ 出荷先'!$G:$G,$H$2)*VLOOKUP($H$3,$C:$D,2,FALSE)
)),"")</f>
        <v/>
      </c>
      <c r="M27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出荷先'!$E:$E,$H27,'出荷記録１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出荷先'!$E:$E,$H27,'出荷記録１ 出荷先'!$G:$G,$H$2),
SUMIFS('出荷記録１ 出荷先'!$K:$K,'出荷記録１ 出荷先'!$B:$B,"&gt;="&amp;M$7,'出荷記録１ 出荷先'!$B:$B,"&lt;="&amp;EOMONTH(M$7,0),'出荷記録１ 出荷先'!$D:$D,$H$1,'出荷記録１ 出荷先'!$E:$E,$H27,'出荷記録１ 出荷先'!$G:$G,$H$2)/SUMIFS('出荷記録１ 出荷先'!$J:$J,'出荷記録１ 出荷先'!$B:$B,"&gt;="&amp;M$7,'出荷記録１ 出荷先'!$B:$B,"&lt;="&amp;EOMONTH(M$7,0),'出荷記録１ 出荷先'!$D:$D,$H$1,'出荷記録１ 出荷先'!$E:$E,$H27,'出荷記録１ 出荷先'!$G:$G,$H$2)*VLOOKUP($H$3,$C:$D,2,FALSE)
)),"")</f>
        <v/>
      </c>
      <c r="N27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出荷先'!$E:$E,$H27,'出荷記録１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出荷先'!$E:$E,$H27,'出荷記録１ 出荷先'!$G:$G,$H$2),
SUMIFS('出荷記録１ 出荷先'!$K:$K,'出荷記録１ 出荷先'!$B:$B,"&gt;="&amp;N$7,'出荷記録１ 出荷先'!$B:$B,"&lt;="&amp;EOMONTH(N$7,0),'出荷記録１ 出荷先'!$D:$D,$H$1,'出荷記録１ 出荷先'!$E:$E,$H27,'出荷記録１ 出荷先'!$G:$G,$H$2)/SUMIFS('出荷記録１ 出荷先'!$J:$J,'出荷記録１ 出荷先'!$B:$B,"&gt;="&amp;N$7,'出荷記録１ 出荷先'!$B:$B,"&lt;="&amp;EOMONTH(N$7,0),'出荷記録１ 出荷先'!$D:$D,$H$1,'出荷記録１ 出荷先'!$E:$E,$H27,'出荷記録１ 出荷先'!$G:$G,$H$2)*VLOOKUP($H$3,$C:$D,2,FALSE)
)),"")</f>
        <v/>
      </c>
      <c r="O27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出荷先'!$E:$E,$H27,'出荷記録１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出荷先'!$E:$E,$H27,'出荷記録１ 出荷先'!$G:$G,$H$2),
SUMIFS('出荷記録１ 出荷先'!$K:$K,'出荷記録１ 出荷先'!$B:$B,"&gt;="&amp;O$7,'出荷記録１ 出荷先'!$B:$B,"&lt;="&amp;EOMONTH(O$7,0),'出荷記録１ 出荷先'!$D:$D,$H$1,'出荷記録１ 出荷先'!$E:$E,$H27,'出荷記録１ 出荷先'!$G:$G,$H$2)/SUMIFS('出荷記録１ 出荷先'!$J:$J,'出荷記録１ 出荷先'!$B:$B,"&gt;="&amp;O$7,'出荷記録１ 出荷先'!$B:$B,"&lt;="&amp;EOMONTH(O$7,0),'出荷記録１ 出荷先'!$D:$D,$H$1,'出荷記録１ 出荷先'!$E:$E,$H27,'出荷記録１ 出荷先'!$G:$G,$H$2)*VLOOKUP($H$3,$C:$D,2,FALSE)
)),"")</f>
        <v/>
      </c>
      <c r="P27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出荷先'!$E:$E,$H27,'出荷記録１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出荷先'!$E:$E,$H27,'出荷記録１ 出荷先'!$G:$G,$H$2),
SUMIFS('出荷記録１ 出荷先'!$K:$K,'出荷記録１ 出荷先'!$B:$B,"&gt;="&amp;P$7,'出荷記録１ 出荷先'!$B:$B,"&lt;="&amp;EOMONTH(P$7,0),'出荷記録１ 出荷先'!$D:$D,$H$1,'出荷記録１ 出荷先'!$E:$E,$H27,'出荷記録１ 出荷先'!$G:$G,$H$2)/SUMIFS('出荷記録１ 出荷先'!$J:$J,'出荷記録１ 出荷先'!$B:$B,"&gt;="&amp;P$7,'出荷記録１ 出荷先'!$B:$B,"&lt;="&amp;EOMONTH(P$7,0),'出荷記録１ 出荷先'!$D:$D,$H$1,'出荷記録１ 出荷先'!$E:$E,$H27,'出荷記録１ 出荷先'!$G:$G,$H$2)*VLOOKUP($H$3,$C:$D,2,FALSE)
)),"")</f>
        <v/>
      </c>
      <c r="Q27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出荷先'!$E:$E,$H27,'出荷記録１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出荷先'!$E:$E,$H27,'出荷記録１ 出荷先'!$G:$G,$H$2),
SUMIFS('出荷記録１ 出荷先'!$K:$K,'出荷記録１ 出荷先'!$B:$B,"&gt;="&amp;Q$7,'出荷記録１ 出荷先'!$B:$B,"&lt;="&amp;EOMONTH(Q$7,0),'出荷記録１ 出荷先'!$D:$D,$H$1,'出荷記録１ 出荷先'!$E:$E,$H27,'出荷記録１ 出荷先'!$G:$G,$H$2)/SUMIFS('出荷記録１ 出荷先'!$J:$J,'出荷記録１ 出荷先'!$B:$B,"&gt;="&amp;Q$7,'出荷記録１ 出荷先'!$B:$B,"&lt;="&amp;EOMONTH(Q$7,0),'出荷記録１ 出荷先'!$D:$D,$H$1,'出荷記録１ 出荷先'!$E:$E,$H27,'出荷記録１ 出荷先'!$G:$G,$H$2)*VLOOKUP($H$3,$C:$D,2,FALSE)
)),"")</f>
        <v/>
      </c>
      <c r="R27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出荷先'!$E:$E,$H27,'出荷記録１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出荷先'!$E:$E,$H27,'出荷記録１ 出荷先'!$G:$G,$H$2),
SUMIFS('出荷記録１ 出荷先'!$K:$K,'出荷記録１ 出荷先'!$B:$B,"&gt;="&amp;R$7,'出荷記録１ 出荷先'!$B:$B,"&lt;="&amp;EOMONTH(R$7,0),'出荷記録１ 出荷先'!$D:$D,$H$1,'出荷記録１ 出荷先'!$E:$E,$H27,'出荷記録１ 出荷先'!$G:$G,$H$2)/SUMIFS('出荷記録１ 出荷先'!$J:$J,'出荷記録１ 出荷先'!$B:$B,"&gt;="&amp;R$7,'出荷記録１ 出荷先'!$B:$B,"&lt;="&amp;EOMONTH(R$7,0),'出荷記録１ 出荷先'!$D:$D,$H$1,'出荷記録１ 出荷先'!$E:$E,$H27,'出荷記録１ 出荷先'!$G:$G,$H$2)*VLOOKUP($H$3,$C:$D,2,FALSE)
)),"")</f>
        <v/>
      </c>
      <c r="S27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出荷先'!$E:$E,$H27,'出荷記録１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出荷先'!$E:$E,$H27,'出荷記録１ 出荷先'!$G:$G,$H$2),
SUMIFS('出荷記録１ 出荷先'!$K:$K,'出荷記録１ 出荷先'!$B:$B,"&gt;="&amp;S$7,'出荷記録１ 出荷先'!$B:$B,"&lt;="&amp;EOMONTH(S$7,0),'出荷記録１ 出荷先'!$D:$D,$H$1,'出荷記録１ 出荷先'!$E:$E,$H27,'出荷記録１ 出荷先'!$G:$G,$H$2)/SUMIFS('出荷記録１ 出荷先'!$J:$J,'出荷記録１ 出荷先'!$B:$B,"&gt;="&amp;S$7,'出荷記録１ 出荷先'!$B:$B,"&lt;="&amp;EOMONTH(S$7,0),'出荷記録１ 出荷先'!$D:$D,$H$1,'出荷記録１ 出荷先'!$E:$E,$H27,'出荷記録１ 出荷先'!$G:$G,$H$2)*VLOOKUP($H$3,$C:$D,2,FALSE)
)),"")</f>
        <v/>
      </c>
      <c r="T27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出荷先'!$E:$E,$H27,'出荷記録１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出荷先'!$E:$E,$H27,'出荷記録１ 出荷先'!$G:$G,$H$2),
SUMIFS('出荷記録１ 出荷先'!$K:$K,'出荷記録１ 出荷先'!$B:$B,"&gt;="&amp;T$7,'出荷記録１ 出荷先'!$B:$B,"&lt;="&amp;EOMONTH(T$7,0),'出荷記録１ 出荷先'!$D:$D,$H$1,'出荷記録１ 出荷先'!$E:$E,$H27,'出荷記録１ 出荷先'!$G:$G,$H$2)/SUMIFS('出荷記録１ 出荷先'!$J:$J,'出荷記録１ 出荷先'!$B:$B,"&gt;="&amp;T$7,'出荷記録１ 出荷先'!$B:$B,"&lt;="&amp;EOMONTH(T$7,0),'出荷記録１ 出荷先'!$D:$D,$H$1,'出荷記録１ 出荷先'!$E:$E,$H27,'出荷記録１ 出荷先'!$G:$G,$H$2)*VLOOKUP($H$3,$C:$D,2,FALSE)
)),"")</f>
        <v/>
      </c>
      <c r="U27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出荷先'!$E:$E,$H27,'出荷記録１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出荷先'!$E:$E,$H27,'出荷記録１ 出荷先'!$G:$G,$H$2),
SUMIFS('出荷記録１ 出荷先'!$K:$K,'出荷記録１ 出荷先'!$B:$B,"&gt;="&amp;U$7,'出荷記録１ 出荷先'!$B:$B,"&lt;="&amp;EOMONTH(U$7,0),'出荷記録１ 出荷先'!$D:$D,$H$1,'出荷記録１ 出荷先'!$E:$E,$H27,'出荷記録１ 出荷先'!$G:$G,$H$2)/SUMIFS('出荷記録１ 出荷先'!$J:$J,'出荷記録１ 出荷先'!$B:$B,"&gt;="&amp;U$7,'出荷記録１ 出荷先'!$B:$B,"&lt;="&amp;EOMONTH(U$7,0),'出荷記録１ 出荷先'!$D:$D,$H$1,'出荷記録１ 出荷先'!$E:$E,$H27,'出荷記録１ 出荷先'!$G:$G,$H$2)*VLOOKUP($H$3,$C:$D,2,FALSE)
)),"")</f>
        <v/>
      </c>
    </row>
    <row r="28" spans="7:21" x14ac:dyDescent="0.4">
      <c r="G28">
        <v>19</v>
      </c>
      <c r="H28" s="46"/>
      <c r="I28" s="31" t="str">
        <f>IF(H28="","",
IFERROR(
IF($H$4="単位あたりの数量",
SUMIFS('出荷記録１ 出荷先'!$J:$J,'出荷記録１ 出荷先'!$D:$D,$H$1,'出荷記録１ 出荷先'!$E:$E,$H28,'出荷記録１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出荷先'!$E:$E,$H28,'出荷記録１ 出荷先'!$G:$G,$H$2,'出荷記録１ 出荷先'!B:B,"&gt;="&amp;$H$5,'出荷記録１ 出荷先'!B:B,"&lt;="&amp;$H$6),
SUMIFS('出荷記録１ 出荷先'!$K:$K,'出荷記録１ 出荷先'!$D:$D,$H$1,'出荷記録１ 出荷先'!$E:$E,$H28,'出荷記録１ 出荷先'!$G:$G,$H$2,'出荷記録１ 出荷先'!B:B,"&gt;="&amp;$H$5,'出荷記録１ 出荷先'!B:B,"&lt;="&amp;$H$6)/SUMIFS('出荷記録１ 出荷先'!$J:$J,'出荷記録１ 出荷先'!$D:$D,$H$1,'出荷記録１ 出荷先'!$E:$E,$H28,'出荷記録１ 出荷先'!$G:$G,$H$2,'出荷記録１ 出荷先'!B:B,"&gt;="&amp;$H$5,'出荷記録１ 出荷先'!B:B,"&lt;="&amp;$H$6)*VLOOKUP($H$3,$C:$D,2,FALSE)
)),""))</f>
        <v/>
      </c>
      <c r="J28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出荷先'!$E:$E,$H28,'出荷記録１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出荷先'!$E:$E,$H28,'出荷記録１ 出荷先'!$G:$G,$H$2),
SUMIFS('出荷記録１ 出荷先'!$K:$K,'出荷記録１ 出荷先'!$B:$B,"&gt;="&amp;J$7,'出荷記録１ 出荷先'!$B:$B,"&lt;="&amp;EOMONTH(J$7,0),'出荷記録１ 出荷先'!$D:$D,$H$1,'出荷記録１ 出荷先'!$E:$E,$H28,'出荷記録１ 出荷先'!$G:$G,$H$2)/SUMIFS('出荷記録１ 出荷先'!$J:$J,'出荷記録１ 出荷先'!$B:$B,"&gt;="&amp;J$7,'出荷記録１ 出荷先'!$B:$B,"&lt;="&amp;EOMONTH(J$7,0),'出荷記録１ 出荷先'!$D:$D,$H$1,'出荷記録１ 出荷先'!$E:$E,$H28,'出荷記録１ 出荷先'!$G:$G,$H$2)*VLOOKUP($H$3,$C:$D,2,FALSE)
)),"")</f>
        <v/>
      </c>
      <c r="K28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出荷先'!$E:$E,$H28,'出荷記録１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出荷先'!$E:$E,$H28,'出荷記録１ 出荷先'!$G:$G,$H$2),
SUMIFS('出荷記録１ 出荷先'!$K:$K,'出荷記録１ 出荷先'!$B:$B,"&gt;="&amp;K$7,'出荷記録１ 出荷先'!$B:$B,"&lt;="&amp;EOMONTH(K$7,0),'出荷記録１ 出荷先'!$D:$D,$H$1,'出荷記録１ 出荷先'!$E:$E,$H28,'出荷記録１ 出荷先'!$G:$G,$H$2)/SUMIFS('出荷記録１ 出荷先'!$J:$J,'出荷記録１ 出荷先'!$B:$B,"&gt;="&amp;K$7,'出荷記録１ 出荷先'!$B:$B,"&lt;="&amp;EOMONTH(K$7,0),'出荷記録１ 出荷先'!$D:$D,$H$1,'出荷記録１ 出荷先'!$E:$E,$H28,'出荷記録１ 出荷先'!$G:$G,$H$2)*VLOOKUP($H$3,$C:$D,2,FALSE)
)),"")</f>
        <v/>
      </c>
      <c r="L28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出荷先'!$E:$E,$H28,'出荷記録１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出荷先'!$E:$E,$H28,'出荷記録１ 出荷先'!$G:$G,$H$2),
SUMIFS('出荷記録１ 出荷先'!$K:$K,'出荷記録１ 出荷先'!$B:$B,"&gt;="&amp;L$7,'出荷記録１ 出荷先'!$B:$B,"&lt;="&amp;EOMONTH(L$7,0),'出荷記録１ 出荷先'!$D:$D,$H$1,'出荷記録１ 出荷先'!$E:$E,$H28,'出荷記録１ 出荷先'!$G:$G,$H$2)/SUMIFS('出荷記録１ 出荷先'!$J:$J,'出荷記録１ 出荷先'!$B:$B,"&gt;="&amp;L$7,'出荷記録１ 出荷先'!$B:$B,"&lt;="&amp;EOMONTH(L$7,0),'出荷記録１ 出荷先'!$D:$D,$H$1,'出荷記録１ 出荷先'!$E:$E,$H28,'出荷記録１ 出荷先'!$G:$G,$H$2)*VLOOKUP($H$3,$C:$D,2,FALSE)
)),"")</f>
        <v/>
      </c>
      <c r="M28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出荷先'!$E:$E,$H28,'出荷記録１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出荷先'!$E:$E,$H28,'出荷記録１ 出荷先'!$G:$G,$H$2),
SUMIFS('出荷記録１ 出荷先'!$K:$K,'出荷記録１ 出荷先'!$B:$B,"&gt;="&amp;M$7,'出荷記録１ 出荷先'!$B:$B,"&lt;="&amp;EOMONTH(M$7,0),'出荷記録１ 出荷先'!$D:$D,$H$1,'出荷記録１ 出荷先'!$E:$E,$H28,'出荷記録１ 出荷先'!$G:$G,$H$2)/SUMIFS('出荷記録１ 出荷先'!$J:$J,'出荷記録１ 出荷先'!$B:$B,"&gt;="&amp;M$7,'出荷記録１ 出荷先'!$B:$B,"&lt;="&amp;EOMONTH(M$7,0),'出荷記録１ 出荷先'!$D:$D,$H$1,'出荷記録１ 出荷先'!$E:$E,$H28,'出荷記録１ 出荷先'!$G:$G,$H$2)*VLOOKUP($H$3,$C:$D,2,FALSE)
)),"")</f>
        <v/>
      </c>
      <c r="N28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出荷先'!$E:$E,$H28,'出荷記録１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出荷先'!$E:$E,$H28,'出荷記録１ 出荷先'!$G:$G,$H$2),
SUMIFS('出荷記録１ 出荷先'!$K:$K,'出荷記録１ 出荷先'!$B:$B,"&gt;="&amp;N$7,'出荷記録１ 出荷先'!$B:$B,"&lt;="&amp;EOMONTH(N$7,0),'出荷記録１ 出荷先'!$D:$D,$H$1,'出荷記録１ 出荷先'!$E:$E,$H28,'出荷記録１ 出荷先'!$G:$G,$H$2)/SUMIFS('出荷記録１ 出荷先'!$J:$J,'出荷記録１ 出荷先'!$B:$B,"&gt;="&amp;N$7,'出荷記録１ 出荷先'!$B:$B,"&lt;="&amp;EOMONTH(N$7,0),'出荷記録１ 出荷先'!$D:$D,$H$1,'出荷記録１ 出荷先'!$E:$E,$H28,'出荷記録１ 出荷先'!$G:$G,$H$2)*VLOOKUP($H$3,$C:$D,2,FALSE)
)),"")</f>
        <v/>
      </c>
      <c r="O28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出荷先'!$E:$E,$H28,'出荷記録１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出荷先'!$E:$E,$H28,'出荷記録１ 出荷先'!$G:$G,$H$2),
SUMIFS('出荷記録１ 出荷先'!$K:$K,'出荷記録１ 出荷先'!$B:$B,"&gt;="&amp;O$7,'出荷記録１ 出荷先'!$B:$B,"&lt;="&amp;EOMONTH(O$7,0),'出荷記録１ 出荷先'!$D:$D,$H$1,'出荷記録１ 出荷先'!$E:$E,$H28,'出荷記録１ 出荷先'!$G:$G,$H$2)/SUMIFS('出荷記録１ 出荷先'!$J:$J,'出荷記録１ 出荷先'!$B:$B,"&gt;="&amp;O$7,'出荷記録１ 出荷先'!$B:$B,"&lt;="&amp;EOMONTH(O$7,0),'出荷記録１ 出荷先'!$D:$D,$H$1,'出荷記録１ 出荷先'!$E:$E,$H28,'出荷記録１ 出荷先'!$G:$G,$H$2)*VLOOKUP($H$3,$C:$D,2,FALSE)
)),"")</f>
        <v/>
      </c>
      <c r="P28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出荷先'!$E:$E,$H28,'出荷記録１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出荷先'!$E:$E,$H28,'出荷記録１ 出荷先'!$G:$G,$H$2),
SUMIFS('出荷記録１ 出荷先'!$K:$K,'出荷記録１ 出荷先'!$B:$B,"&gt;="&amp;P$7,'出荷記録１ 出荷先'!$B:$B,"&lt;="&amp;EOMONTH(P$7,0),'出荷記録１ 出荷先'!$D:$D,$H$1,'出荷記録１ 出荷先'!$E:$E,$H28,'出荷記録１ 出荷先'!$G:$G,$H$2)/SUMIFS('出荷記録１ 出荷先'!$J:$J,'出荷記録１ 出荷先'!$B:$B,"&gt;="&amp;P$7,'出荷記録１ 出荷先'!$B:$B,"&lt;="&amp;EOMONTH(P$7,0),'出荷記録１ 出荷先'!$D:$D,$H$1,'出荷記録１ 出荷先'!$E:$E,$H28,'出荷記録１ 出荷先'!$G:$G,$H$2)*VLOOKUP($H$3,$C:$D,2,FALSE)
)),"")</f>
        <v/>
      </c>
      <c r="Q28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出荷先'!$E:$E,$H28,'出荷記録１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出荷先'!$E:$E,$H28,'出荷記録１ 出荷先'!$G:$G,$H$2),
SUMIFS('出荷記録１ 出荷先'!$K:$K,'出荷記録１ 出荷先'!$B:$B,"&gt;="&amp;Q$7,'出荷記録１ 出荷先'!$B:$B,"&lt;="&amp;EOMONTH(Q$7,0),'出荷記録１ 出荷先'!$D:$D,$H$1,'出荷記録１ 出荷先'!$E:$E,$H28,'出荷記録１ 出荷先'!$G:$G,$H$2)/SUMIFS('出荷記録１ 出荷先'!$J:$J,'出荷記録１ 出荷先'!$B:$B,"&gt;="&amp;Q$7,'出荷記録１ 出荷先'!$B:$B,"&lt;="&amp;EOMONTH(Q$7,0),'出荷記録１ 出荷先'!$D:$D,$H$1,'出荷記録１ 出荷先'!$E:$E,$H28,'出荷記録１ 出荷先'!$G:$G,$H$2)*VLOOKUP($H$3,$C:$D,2,FALSE)
)),"")</f>
        <v/>
      </c>
      <c r="R28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出荷先'!$E:$E,$H28,'出荷記録１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出荷先'!$E:$E,$H28,'出荷記録１ 出荷先'!$G:$G,$H$2),
SUMIFS('出荷記録１ 出荷先'!$K:$K,'出荷記録１ 出荷先'!$B:$B,"&gt;="&amp;R$7,'出荷記録１ 出荷先'!$B:$B,"&lt;="&amp;EOMONTH(R$7,0),'出荷記録１ 出荷先'!$D:$D,$H$1,'出荷記録１ 出荷先'!$E:$E,$H28,'出荷記録１ 出荷先'!$G:$G,$H$2)/SUMIFS('出荷記録１ 出荷先'!$J:$J,'出荷記録１ 出荷先'!$B:$B,"&gt;="&amp;R$7,'出荷記録１ 出荷先'!$B:$B,"&lt;="&amp;EOMONTH(R$7,0),'出荷記録１ 出荷先'!$D:$D,$H$1,'出荷記録１ 出荷先'!$E:$E,$H28,'出荷記録１ 出荷先'!$G:$G,$H$2)*VLOOKUP($H$3,$C:$D,2,FALSE)
)),"")</f>
        <v/>
      </c>
      <c r="S28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出荷先'!$E:$E,$H28,'出荷記録１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出荷先'!$E:$E,$H28,'出荷記録１ 出荷先'!$G:$G,$H$2),
SUMIFS('出荷記録１ 出荷先'!$K:$K,'出荷記録１ 出荷先'!$B:$B,"&gt;="&amp;S$7,'出荷記録１ 出荷先'!$B:$B,"&lt;="&amp;EOMONTH(S$7,0),'出荷記録１ 出荷先'!$D:$D,$H$1,'出荷記録１ 出荷先'!$E:$E,$H28,'出荷記録１ 出荷先'!$G:$G,$H$2)/SUMIFS('出荷記録１ 出荷先'!$J:$J,'出荷記録１ 出荷先'!$B:$B,"&gt;="&amp;S$7,'出荷記録１ 出荷先'!$B:$B,"&lt;="&amp;EOMONTH(S$7,0),'出荷記録１ 出荷先'!$D:$D,$H$1,'出荷記録１ 出荷先'!$E:$E,$H28,'出荷記録１ 出荷先'!$G:$G,$H$2)*VLOOKUP($H$3,$C:$D,2,FALSE)
)),"")</f>
        <v/>
      </c>
      <c r="T28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出荷先'!$E:$E,$H28,'出荷記録１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出荷先'!$E:$E,$H28,'出荷記録１ 出荷先'!$G:$G,$H$2),
SUMIFS('出荷記録１ 出荷先'!$K:$K,'出荷記録１ 出荷先'!$B:$B,"&gt;="&amp;T$7,'出荷記録１ 出荷先'!$B:$B,"&lt;="&amp;EOMONTH(T$7,0),'出荷記録１ 出荷先'!$D:$D,$H$1,'出荷記録１ 出荷先'!$E:$E,$H28,'出荷記録１ 出荷先'!$G:$G,$H$2)/SUMIFS('出荷記録１ 出荷先'!$J:$J,'出荷記録１ 出荷先'!$B:$B,"&gt;="&amp;T$7,'出荷記録１ 出荷先'!$B:$B,"&lt;="&amp;EOMONTH(T$7,0),'出荷記録１ 出荷先'!$D:$D,$H$1,'出荷記録１ 出荷先'!$E:$E,$H28,'出荷記録１ 出荷先'!$G:$G,$H$2)*VLOOKUP($H$3,$C:$D,2,FALSE)
)),"")</f>
        <v/>
      </c>
      <c r="U28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出荷先'!$E:$E,$H28,'出荷記録１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出荷先'!$E:$E,$H28,'出荷記録１ 出荷先'!$G:$G,$H$2),
SUMIFS('出荷記録１ 出荷先'!$K:$K,'出荷記録１ 出荷先'!$B:$B,"&gt;="&amp;U$7,'出荷記録１ 出荷先'!$B:$B,"&lt;="&amp;EOMONTH(U$7,0),'出荷記録１ 出荷先'!$D:$D,$H$1,'出荷記録１ 出荷先'!$E:$E,$H28,'出荷記録１ 出荷先'!$G:$G,$H$2)/SUMIFS('出荷記録１ 出荷先'!$J:$J,'出荷記録１ 出荷先'!$B:$B,"&gt;="&amp;U$7,'出荷記録１ 出荷先'!$B:$B,"&lt;="&amp;EOMONTH(U$7,0),'出荷記録１ 出荷先'!$D:$D,$H$1,'出荷記録１ 出荷先'!$E:$E,$H28,'出荷記録１ 出荷先'!$G:$G,$H$2)*VLOOKUP($H$3,$C:$D,2,FALSE)
)),"")</f>
        <v/>
      </c>
    </row>
    <row r="29" spans="7:21" x14ac:dyDescent="0.4">
      <c r="G29">
        <v>20</v>
      </c>
      <c r="H29" s="46"/>
      <c r="I29" s="31" t="str">
        <f>IF(H29="","",
IFERROR(
IF($H$4="単位あたりの数量",
SUMIFS('出荷記録１ 出荷先'!$J:$J,'出荷記録１ 出荷先'!$D:$D,$H$1,'出荷記録１ 出荷先'!$E:$E,$H29,'出荷記録１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出荷先'!$E:$E,$H29,'出荷記録１ 出荷先'!$G:$G,$H$2,'出荷記録１ 出荷先'!B:B,"&gt;="&amp;$H$5,'出荷記録１ 出荷先'!B:B,"&lt;="&amp;$H$6),
SUMIFS('出荷記録１ 出荷先'!$K:$K,'出荷記録１ 出荷先'!$D:$D,$H$1,'出荷記録１ 出荷先'!$E:$E,$H29,'出荷記録１ 出荷先'!$G:$G,$H$2,'出荷記録１ 出荷先'!B:B,"&gt;="&amp;$H$5,'出荷記録１ 出荷先'!B:B,"&lt;="&amp;$H$6)/SUMIFS('出荷記録１ 出荷先'!$J:$J,'出荷記録１ 出荷先'!$D:$D,$H$1,'出荷記録１ 出荷先'!$E:$E,$H29,'出荷記録１ 出荷先'!$G:$G,$H$2,'出荷記録１ 出荷先'!B:B,"&gt;="&amp;$H$5,'出荷記録１ 出荷先'!B:B,"&lt;="&amp;$H$6)*VLOOKUP($H$3,$C:$D,2,FALSE)
)),""))</f>
        <v/>
      </c>
      <c r="J29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出荷先'!$E:$E,$H29,'出荷記録１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出荷先'!$E:$E,$H29,'出荷記録１ 出荷先'!$G:$G,$H$2),
SUMIFS('出荷記録１ 出荷先'!$K:$K,'出荷記録１ 出荷先'!$B:$B,"&gt;="&amp;J$7,'出荷記録１ 出荷先'!$B:$B,"&lt;="&amp;EOMONTH(J$7,0),'出荷記録１ 出荷先'!$D:$D,$H$1,'出荷記録１ 出荷先'!$E:$E,$H29,'出荷記録１ 出荷先'!$G:$G,$H$2)/SUMIFS('出荷記録１ 出荷先'!$J:$J,'出荷記録１ 出荷先'!$B:$B,"&gt;="&amp;J$7,'出荷記録１ 出荷先'!$B:$B,"&lt;="&amp;EOMONTH(J$7,0),'出荷記録１ 出荷先'!$D:$D,$H$1,'出荷記録１ 出荷先'!$E:$E,$H29,'出荷記録１ 出荷先'!$G:$G,$H$2)*VLOOKUP($H$3,$C:$D,2,FALSE)
)),"")</f>
        <v/>
      </c>
      <c r="K29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出荷先'!$E:$E,$H29,'出荷記録１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出荷先'!$E:$E,$H29,'出荷記録１ 出荷先'!$G:$G,$H$2),
SUMIFS('出荷記録１ 出荷先'!$K:$K,'出荷記録１ 出荷先'!$B:$B,"&gt;="&amp;K$7,'出荷記録１ 出荷先'!$B:$B,"&lt;="&amp;EOMONTH(K$7,0),'出荷記録１ 出荷先'!$D:$D,$H$1,'出荷記録１ 出荷先'!$E:$E,$H29,'出荷記録１ 出荷先'!$G:$G,$H$2)/SUMIFS('出荷記録１ 出荷先'!$J:$J,'出荷記録１ 出荷先'!$B:$B,"&gt;="&amp;K$7,'出荷記録１ 出荷先'!$B:$B,"&lt;="&amp;EOMONTH(K$7,0),'出荷記録１ 出荷先'!$D:$D,$H$1,'出荷記録１ 出荷先'!$E:$E,$H29,'出荷記録１ 出荷先'!$G:$G,$H$2)*VLOOKUP($H$3,$C:$D,2,FALSE)
)),"")</f>
        <v/>
      </c>
      <c r="L29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出荷先'!$E:$E,$H29,'出荷記録１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出荷先'!$E:$E,$H29,'出荷記録１ 出荷先'!$G:$G,$H$2),
SUMIFS('出荷記録１ 出荷先'!$K:$K,'出荷記録１ 出荷先'!$B:$B,"&gt;="&amp;L$7,'出荷記録１ 出荷先'!$B:$B,"&lt;="&amp;EOMONTH(L$7,0),'出荷記録１ 出荷先'!$D:$D,$H$1,'出荷記録１ 出荷先'!$E:$E,$H29,'出荷記録１ 出荷先'!$G:$G,$H$2)/SUMIFS('出荷記録１ 出荷先'!$J:$J,'出荷記録１ 出荷先'!$B:$B,"&gt;="&amp;L$7,'出荷記録１ 出荷先'!$B:$B,"&lt;="&amp;EOMONTH(L$7,0),'出荷記録１ 出荷先'!$D:$D,$H$1,'出荷記録１ 出荷先'!$E:$E,$H29,'出荷記録１ 出荷先'!$G:$G,$H$2)*VLOOKUP($H$3,$C:$D,2,FALSE)
)),"")</f>
        <v/>
      </c>
      <c r="M29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出荷先'!$E:$E,$H29,'出荷記録１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出荷先'!$E:$E,$H29,'出荷記録１ 出荷先'!$G:$G,$H$2),
SUMIFS('出荷記録１ 出荷先'!$K:$K,'出荷記録１ 出荷先'!$B:$B,"&gt;="&amp;M$7,'出荷記録１ 出荷先'!$B:$B,"&lt;="&amp;EOMONTH(M$7,0),'出荷記録１ 出荷先'!$D:$D,$H$1,'出荷記録１ 出荷先'!$E:$E,$H29,'出荷記録１ 出荷先'!$G:$G,$H$2)/SUMIFS('出荷記録１ 出荷先'!$J:$J,'出荷記録１ 出荷先'!$B:$B,"&gt;="&amp;M$7,'出荷記録１ 出荷先'!$B:$B,"&lt;="&amp;EOMONTH(M$7,0),'出荷記録１ 出荷先'!$D:$D,$H$1,'出荷記録１ 出荷先'!$E:$E,$H29,'出荷記録１ 出荷先'!$G:$G,$H$2)*VLOOKUP($H$3,$C:$D,2,FALSE)
)),"")</f>
        <v/>
      </c>
      <c r="N29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出荷先'!$E:$E,$H29,'出荷記録１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出荷先'!$E:$E,$H29,'出荷記録１ 出荷先'!$G:$G,$H$2),
SUMIFS('出荷記録１ 出荷先'!$K:$K,'出荷記録１ 出荷先'!$B:$B,"&gt;="&amp;N$7,'出荷記録１ 出荷先'!$B:$B,"&lt;="&amp;EOMONTH(N$7,0),'出荷記録１ 出荷先'!$D:$D,$H$1,'出荷記録１ 出荷先'!$E:$E,$H29,'出荷記録１ 出荷先'!$G:$G,$H$2)/SUMIFS('出荷記録１ 出荷先'!$J:$J,'出荷記録１ 出荷先'!$B:$B,"&gt;="&amp;N$7,'出荷記録１ 出荷先'!$B:$B,"&lt;="&amp;EOMONTH(N$7,0),'出荷記録１ 出荷先'!$D:$D,$H$1,'出荷記録１ 出荷先'!$E:$E,$H29,'出荷記録１ 出荷先'!$G:$G,$H$2)*VLOOKUP($H$3,$C:$D,2,FALSE)
)),"")</f>
        <v/>
      </c>
      <c r="O29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出荷先'!$E:$E,$H29,'出荷記録１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出荷先'!$E:$E,$H29,'出荷記録１ 出荷先'!$G:$G,$H$2),
SUMIFS('出荷記録１ 出荷先'!$K:$K,'出荷記録１ 出荷先'!$B:$B,"&gt;="&amp;O$7,'出荷記録１ 出荷先'!$B:$B,"&lt;="&amp;EOMONTH(O$7,0),'出荷記録１ 出荷先'!$D:$D,$H$1,'出荷記録１ 出荷先'!$E:$E,$H29,'出荷記録１ 出荷先'!$G:$G,$H$2)/SUMIFS('出荷記録１ 出荷先'!$J:$J,'出荷記録１ 出荷先'!$B:$B,"&gt;="&amp;O$7,'出荷記録１ 出荷先'!$B:$B,"&lt;="&amp;EOMONTH(O$7,0),'出荷記録１ 出荷先'!$D:$D,$H$1,'出荷記録１ 出荷先'!$E:$E,$H29,'出荷記録１ 出荷先'!$G:$G,$H$2)*VLOOKUP($H$3,$C:$D,2,FALSE)
)),"")</f>
        <v/>
      </c>
      <c r="P29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出荷先'!$E:$E,$H29,'出荷記録１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出荷先'!$E:$E,$H29,'出荷記録１ 出荷先'!$G:$G,$H$2),
SUMIFS('出荷記録１ 出荷先'!$K:$K,'出荷記録１ 出荷先'!$B:$B,"&gt;="&amp;P$7,'出荷記録１ 出荷先'!$B:$B,"&lt;="&amp;EOMONTH(P$7,0),'出荷記録１ 出荷先'!$D:$D,$H$1,'出荷記録１ 出荷先'!$E:$E,$H29,'出荷記録１ 出荷先'!$G:$G,$H$2)/SUMIFS('出荷記録１ 出荷先'!$J:$J,'出荷記録１ 出荷先'!$B:$B,"&gt;="&amp;P$7,'出荷記録１ 出荷先'!$B:$B,"&lt;="&amp;EOMONTH(P$7,0),'出荷記録１ 出荷先'!$D:$D,$H$1,'出荷記録１ 出荷先'!$E:$E,$H29,'出荷記録１ 出荷先'!$G:$G,$H$2)*VLOOKUP($H$3,$C:$D,2,FALSE)
)),"")</f>
        <v/>
      </c>
      <c r="Q29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出荷先'!$E:$E,$H29,'出荷記録１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出荷先'!$E:$E,$H29,'出荷記録１ 出荷先'!$G:$G,$H$2),
SUMIFS('出荷記録１ 出荷先'!$K:$K,'出荷記録１ 出荷先'!$B:$B,"&gt;="&amp;Q$7,'出荷記録１ 出荷先'!$B:$B,"&lt;="&amp;EOMONTH(Q$7,0),'出荷記録１ 出荷先'!$D:$D,$H$1,'出荷記録１ 出荷先'!$E:$E,$H29,'出荷記録１ 出荷先'!$G:$G,$H$2)/SUMIFS('出荷記録１ 出荷先'!$J:$J,'出荷記録１ 出荷先'!$B:$B,"&gt;="&amp;Q$7,'出荷記録１ 出荷先'!$B:$B,"&lt;="&amp;EOMONTH(Q$7,0),'出荷記録１ 出荷先'!$D:$D,$H$1,'出荷記録１ 出荷先'!$E:$E,$H29,'出荷記録１ 出荷先'!$G:$G,$H$2)*VLOOKUP($H$3,$C:$D,2,FALSE)
)),"")</f>
        <v/>
      </c>
      <c r="R29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出荷先'!$E:$E,$H29,'出荷記録１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出荷先'!$E:$E,$H29,'出荷記録１ 出荷先'!$G:$G,$H$2),
SUMIFS('出荷記録１ 出荷先'!$K:$K,'出荷記録１ 出荷先'!$B:$B,"&gt;="&amp;R$7,'出荷記録１ 出荷先'!$B:$B,"&lt;="&amp;EOMONTH(R$7,0),'出荷記録１ 出荷先'!$D:$D,$H$1,'出荷記録１ 出荷先'!$E:$E,$H29,'出荷記録１ 出荷先'!$G:$G,$H$2)/SUMIFS('出荷記録１ 出荷先'!$J:$J,'出荷記録１ 出荷先'!$B:$B,"&gt;="&amp;R$7,'出荷記録１ 出荷先'!$B:$B,"&lt;="&amp;EOMONTH(R$7,0),'出荷記録１ 出荷先'!$D:$D,$H$1,'出荷記録１ 出荷先'!$E:$E,$H29,'出荷記録１ 出荷先'!$G:$G,$H$2)*VLOOKUP($H$3,$C:$D,2,FALSE)
)),"")</f>
        <v/>
      </c>
      <c r="S29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出荷先'!$E:$E,$H29,'出荷記録１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出荷先'!$E:$E,$H29,'出荷記録１ 出荷先'!$G:$G,$H$2),
SUMIFS('出荷記録１ 出荷先'!$K:$K,'出荷記録１ 出荷先'!$B:$B,"&gt;="&amp;S$7,'出荷記録１ 出荷先'!$B:$B,"&lt;="&amp;EOMONTH(S$7,0),'出荷記録１ 出荷先'!$D:$D,$H$1,'出荷記録１ 出荷先'!$E:$E,$H29,'出荷記録１ 出荷先'!$G:$G,$H$2)/SUMIFS('出荷記録１ 出荷先'!$J:$J,'出荷記録１ 出荷先'!$B:$B,"&gt;="&amp;S$7,'出荷記録１ 出荷先'!$B:$B,"&lt;="&amp;EOMONTH(S$7,0),'出荷記録１ 出荷先'!$D:$D,$H$1,'出荷記録１ 出荷先'!$E:$E,$H29,'出荷記録１ 出荷先'!$G:$G,$H$2)*VLOOKUP($H$3,$C:$D,2,FALSE)
)),"")</f>
        <v/>
      </c>
      <c r="T29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出荷先'!$E:$E,$H29,'出荷記録１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出荷先'!$E:$E,$H29,'出荷記録１ 出荷先'!$G:$G,$H$2),
SUMIFS('出荷記録１ 出荷先'!$K:$K,'出荷記録１ 出荷先'!$B:$B,"&gt;="&amp;T$7,'出荷記録１ 出荷先'!$B:$B,"&lt;="&amp;EOMONTH(T$7,0),'出荷記録１ 出荷先'!$D:$D,$H$1,'出荷記録１ 出荷先'!$E:$E,$H29,'出荷記録１ 出荷先'!$G:$G,$H$2)/SUMIFS('出荷記録１ 出荷先'!$J:$J,'出荷記録１ 出荷先'!$B:$B,"&gt;="&amp;T$7,'出荷記録１ 出荷先'!$B:$B,"&lt;="&amp;EOMONTH(T$7,0),'出荷記録１ 出荷先'!$D:$D,$H$1,'出荷記録１ 出荷先'!$E:$E,$H29,'出荷記録１ 出荷先'!$G:$G,$H$2)*VLOOKUP($H$3,$C:$D,2,FALSE)
)),"")</f>
        <v/>
      </c>
      <c r="U29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出荷先'!$E:$E,$H29,'出荷記録１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出荷先'!$E:$E,$H29,'出荷記録１ 出荷先'!$G:$G,$H$2),
SUMIFS('出荷記録１ 出荷先'!$K:$K,'出荷記録１ 出荷先'!$B:$B,"&gt;="&amp;U$7,'出荷記録１ 出荷先'!$B:$B,"&lt;="&amp;EOMONTH(U$7,0),'出荷記録１ 出荷先'!$D:$D,$H$1,'出荷記録１ 出荷先'!$E:$E,$H29,'出荷記録１ 出荷先'!$G:$G,$H$2)/SUMIFS('出荷記録１ 出荷先'!$J:$J,'出荷記録１ 出荷先'!$B:$B,"&gt;="&amp;U$7,'出荷記録１ 出荷先'!$B:$B,"&lt;="&amp;EOMONTH(U$7,0),'出荷記録１ 出荷先'!$D:$D,$H$1,'出荷記録１ 出荷先'!$E:$E,$H29,'出荷記録１ 出荷先'!$G:$G,$H$2)*VLOOKUP($H$3,$C:$D,2,FALSE)
)),"")</f>
        <v/>
      </c>
    </row>
    <row r="30" spans="7:21" x14ac:dyDescent="0.4">
      <c r="G30">
        <v>21</v>
      </c>
      <c r="H30" s="46"/>
      <c r="I30" s="31" t="str">
        <f>IF(H30="","",
IFERROR(
IF($H$4="単位あたりの数量",
SUMIFS('出荷記録１ 出荷先'!$J:$J,'出荷記録１ 出荷先'!$D:$D,$H$1,'出荷記録１ 出荷先'!$E:$E,$H30,'出荷記録１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出荷先'!$E:$E,$H30,'出荷記録１ 出荷先'!$G:$G,$H$2,'出荷記録１ 出荷先'!B:B,"&gt;="&amp;$H$5,'出荷記録１ 出荷先'!B:B,"&lt;="&amp;$H$6),
SUMIFS('出荷記録１ 出荷先'!$K:$K,'出荷記録１ 出荷先'!$D:$D,$H$1,'出荷記録１ 出荷先'!$E:$E,$H30,'出荷記録１ 出荷先'!$G:$G,$H$2,'出荷記録１ 出荷先'!B:B,"&gt;="&amp;$H$5,'出荷記録１ 出荷先'!B:B,"&lt;="&amp;$H$6)/SUMIFS('出荷記録１ 出荷先'!$J:$J,'出荷記録１ 出荷先'!$D:$D,$H$1,'出荷記録１ 出荷先'!$E:$E,$H30,'出荷記録１ 出荷先'!$G:$G,$H$2,'出荷記録１ 出荷先'!B:B,"&gt;="&amp;$H$5,'出荷記録１ 出荷先'!B:B,"&lt;="&amp;$H$6)*VLOOKUP($H$3,$C:$D,2,FALSE)
)),""))</f>
        <v/>
      </c>
      <c r="J30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出荷先'!$E:$E,$H30,'出荷記録１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出荷先'!$E:$E,$H30,'出荷記録１ 出荷先'!$G:$G,$H$2),
SUMIFS('出荷記録１ 出荷先'!$K:$K,'出荷記録１ 出荷先'!$B:$B,"&gt;="&amp;J$7,'出荷記録１ 出荷先'!$B:$B,"&lt;="&amp;EOMONTH(J$7,0),'出荷記録１ 出荷先'!$D:$D,$H$1,'出荷記録１ 出荷先'!$E:$E,$H30,'出荷記録１ 出荷先'!$G:$G,$H$2)/SUMIFS('出荷記録１ 出荷先'!$J:$J,'出荷記録１ 出荷先'!$B:$B,"&gt;="&amp;J$7,'出荷記録１ 出荷先'!$B:$B,"&lt;="&amp;EOMONTH(J$7,0),'出荷記録１ 出荷先'!$D:$D,$H$1,'出荷記録１ 出荷先'!$E:$E,$H30,'出荷記録１ 出荷先'!$G:$G,$H$2)*VLOOKUP($H$3,$C:$D,2,FALSE)
)),"")</f>
        <v/>
      </c>
      <c r="K30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出荷先'!$E:$E,$H30,'出荷記録１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出荷先'!$E:$E,$H30,'出荷記録１ 出荷先'!$G:$G,$H$2),
SUMIFS('出荷記録１ 出荷先'!$K:$K,'出荷記録１ 出荷先'!$B:$B,"&gt;="&amp;K$7,'出荷記録１ 出荷先'!$B:$B,"&lt;="&amp;EOMONTH(K$7,0),'出荷記録１ 出荷先'!$D:$D,$H$1,'出荷記録１ 出荷先'!$E:$E,$H30,'出荷記録１ 出荷先'!$G:$G,$H$2)/SUMIFS('出荷記録１ 出荷先'!$J:$J,'出荷記録１ 出荷先'!$B:$B,"&gt;="&amp;K$7,'出荷記録１ 出荷先'!$B:$B,"&lt;="&amp;EOMONTH(K$7,0),'出荷記録１ 出荷先'!$D:$D,$H$1,'出荷記録１ 出荷先'!$E:$E,$H30,'出荷記録１ 出荷先'!$G:$G,$H$2)*VLOOKUP($H$3,$C:$D,2,FALSE)
)),"")</f>
        <v/>
      </c>
      <c r="L30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出荷先'!$E:$E,$H30,'出荷記録１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出荷先'!$E:$E,$H30,'出荷記録１ 出荷先'!$G:$G,$H$2),
SUMIFS('出荷記録１ 出荷先'!$K:$K,'出荷記録１ 出荷先'!$B:$B,"&gt;="&amp;L$7,'出荷記録１ 出荷先'!$B:$B,"&lt;="&amp;EOMONTH(L$7,0),'出荷記録１ 出荷先'!$D:$D,$H$1,'出荷記録１ 出荷先'!$E:$E,$H30,'出荷記録１ 出荷先'!$G:$G,$H$2)/SUMIFS('出荷記録１ 出荷先'!$J:$J,'出荷記録１ 出荷先'!$B:$B,"&gt;="&amp;L$7,'出荷記録１ 出荷先'!$B:$B,"&lt;="&amp;EOMONTH(L$7,0),'出荷記録１ 出荷先'!$D:$D,$H$1,'出荷記録１ 出荷先'!$E:$E,$H30,'出荷記録１ 出荷先'!$G:$G,$H$2)*VLOOKUP($H$3,$C:$D,2,FALSE)
)),"")</f>
        <v/>
      </c>
      <c r="M30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出荷先'!$E:$E,$H30,'出荷記録１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出荷先'!$E:$E,$H30,'出荷記録１ 出荷先'!$G:$G,$H$2),
SUMIFS('出荷記録１ 出荷先'!$K:$K,'出荷記録１ 出荷先'!$B:$B,"&gt;="&amp;M$7,'出荷記録１ 出荷先'!$B:$B,"&lt;="&amp;EOMONTH(M$7,0),'出荷記録１ 出荷先'!$D:$D,$H$1,'出荷記録１ 出荷先'!$E:$E,$H30,'出荷記録１ 出荷先'!$G:$G,$H$2)/SUMIFS('出荷記録１ 出荷先'!$J:$J,'出荷記録１ 出荷先'!$B:$B,"&gt;="&amp;M$7,'出荷記録１ 出荷先'!$B:$B,"&lt;="&amp;EOMONTH(M$7,0),'出荷記録１ 出荷先'!$D:$D,$H$1,'出荷記録１ 出荷先'!$E:$E,$H30,'出荷記録１ 出荷先'!$G:$G,$H$2)*VLOOKUP($H$3,$C:$D,2,FALSE)
)),"")</f>
        <v/>
      </c>
      <c r="N30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出荷先'!$E:$E,$H30,'出荷記録１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出荷先'!$E:$E,$H30,'出荷記録１ 出荷先'!$G:$G,$H$2),
SUMIFS('出荷記録１ 出荷先'!$K:$K,'出荷記録１ 出荷先'!$B:$B,"&gt;="&amp;N$7,'出荷記録１ 出荷先'!$B:$B,"&lt;="&amp;EOMONTH(N$7,0),'出荷記録１ 出荷先'!$D:$D,$H$1,'出荷記録１ 出荷先'!$E:$E,$H30,'出荷記録１ 出荷先'!$G:$G,$H$2)/SUMIFS('出荷記録１ 出荷先'!$J:$J,'出荷記録１ 出荷先'!$B:$B,"&gt;="&amp;N$7,'出荷記録１ 出荷先'!$B:$B,"&lt;="&amp;EOMONTH(N$7,0),'出荷記録１ 出荷先'!$D:$D,$H$1,'出荷記録１ 出荷先'!$E:$E,$H30,'出荷記録１ 出荷先'!$G:$G,$H$2)*VLOOKUP($H$3,$C:$D,2,FALSE)
)),"")</f>
        <v/>
      </c>
      <c r="O30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出荷先'!$E:$E,$H30,'出荷記録１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出荷先'!$E:$E,$H30,'出荷記録１ 出荷先'!$G:$G,$H$2),
SUMIFS('出荷記録１ 出荷先'!$K:$K,'出荷記録１ 出荷先'!$B:$B,"&gt;="&amp;O$7,'出荷記録１ 出荷先'!$B:$B,"&lt;="&amp;EOMONTH(O$7,0),'出荷記録１ 出荷先'!$D:$D,$H$1,'出荷記録１ 出荷先'!$E:$E,$H30,'出荷記録１ 出荷先'!$G:$G,$H$2)/SUMIFS('出荷記録１ 出荷先'!$J:$J,'出荷記録１ 出荷先'!$B:$B,"&gt;="&amp;O$7,'出荷記録１ 出荷先'!$B:$B,"&lt;="&amp;EOMONTH(O$7,0),'出荷記録１ 出荷先'!$D:$D,$H$1,'出荷記録１ 出荷先'!$E:$E,$H30,'出荷記録１ 出荷先'!$G:$G,$H$2)*VLOOKUP($H$3,$C:$D,2,FALSE)
)),"")</f>
        <v/>
      </c>
      <c r="P30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出荷先'!$E:$E,$H30,'出荷記録１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出荷先'!$E:$E,$H30,'出荷記録１ 出荷先'!$G:$G,$H$2),
SUMIFS('出荷記録１ 出荷先'!$K:$K,'出荷記録１ 出荷先'!$B:$B,"&gt;="&amp;P$7,'出荷記録１ 出荷先'!$B:$B,"&lt;="&amp;EOMONTH(P$7,0),'出荷記録１ 出荷先'!$D:$D,$H$1,'出荷記録１ 出荷先'!$E:$E,$H30,'出荷記録１ 出荷先'!$G:$G,$H$2)/SUMIFS('出荷記録１ 出荷先'!$J:$J,'出荷記録１ 出荷先'!$B:$B,"&gt;="&amp;P$7,'出荷記録１ 出荷先'!$B:$B,"&lt;="&amp;EOMONTH(P$7,0),'出荷記録１ 出荷先'!$D:$D,$H$1,'出荷記録１ 出荷先'!$E:$E,$H30,'出荷記録１ 出荷先'!$G:$G,$H$2)*VLOOKUP($H$3,$C:$D,2,FALSE)
)),"")</f>
        <v/>
      </c>
      <c r="Q30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出荷先'!$E:$E,$H30,'出荷記録１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出荷先'!$E:$E,$H30,'出荷記録１ 出荷先'!$G:$G,$H$2),
SUMIFS('出荷記録１ 出荷先'!$K:$K,'出荷記録１ 出荷先'!$B:$B,"&gt;="&amp;Q$7,'出荷記録１ 出荷先'!$B:$B,"&lt;="&amp;EOMONTH(Q$7,0),'出荷記録１ 出荷先'!$D:$D,$H$1,'出荷記録１ 出荷先'!$E:$E,$H30,'出荷記録１ 出荷先'!$G:$G,$H$2)/SUMIFS('出荷記録１ 出荷先'!$J:$J,'出荷記録１ 出荷先'!$B:$B,"&gt;="&amp;Q$7,'出荷記録１ 出荷先'!$B:$B,"&lt;="&amp;EOMONTH(Q$7,0),'出荷記録１ 出荷先'!$D:$D,$H$1,'出荷記録１ 出荷先'!$E:$E,$H30,'出荷記録１ 出荷先'!$G:$G,$H$2)*VLOOKUP($H$3,$C:$D,2,FALSE)
)),"")</f>
        <v/>
      </c>
      <c r="R30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出荷先'!$E:$E,$H30,'出荷記録１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出荷先'!$E:$E,$H30,'出荷記録１ 出荷先'!$G:$G,$H$2),
SUMIFS('出荷記録１ 出荷先'!$K:$K,'出荷記録１ 出荷先'!$B:$B,"&gt;="&amp;R$7,'出荷記録１ 出荷先'!$B:$B,"&lt;="&amp;EOMONTH(R$7,0),'出荷記録１ 出荷先'!$D:$D,$H$1,'出荷記録１ 出荷先'!$E:$E,$H30,'出荷記録１ 出荷先'!$G:$G,$H$2)/SUMIFS('出荷記録１ 出荷先'!$J:$J,'出荷記録１ 出荷先'!$B:$B,"&gt;="&amp;R$7,'出荷記録１ 出荷先'!$B:$B,"&lt;="&amp;EOMONTH(R$7,0),'出荷記録１ 出荷先'!$D:$D,$H$1,'出荷記録１ 出荷先'!$E:$E,$H30,'出荷記録１ 出荷先'!$G:$G,$H$2)*VLOOKUP($H$3,$C:$D,2,FALSE)
)),"")</f>
        <v/>
      </c>
      <c r="S30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出荷先'!$E:$E,$H30,'出荷記録１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出荷先'!$E:$E,$H30,'出荷記録１ 出荷先'!$G:$G,$H$2),
SUMIFS('出荷記録１ 出荷先'!$K:$K,'出荷記録１ 出荷先'!$B:$B,"&gt;="&amp;S$7,'出荷記録１ 出荷先'!$B:$B,"&lt;="&amp;EOMONTH(S$7,0),'出荷記録１ 出荷先'!$D:$D,$H$1,'出荷記録１ 出荷先'!$E:$E,$H30,'出荷記録１ 出荷先'!$G:$G,$H$2)/SUMIFS('出荷記録１ 出荷先'!$J:$J,'出荷記録１ 出荷先'!$B:$B,"&gt;="&amp;S$7,'出荷記録１ 出荷先'!$B:$B,"&lt;="&amp;EOMONTH(S$7,0),'出荷記録１ 出荷先'!$D:$D,$H$1,'出荷記録１ 出荷先'!$E:$E,$H30,'出荷記録１ 出荷先'!$G:$G,$H$2)*VLOOKUP($H$3,$C:$D,2,FALSE)
)),"")</f>
        <v/>
      </c>
      <c r="T30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出荷先'!$E:$E,$H30,'出荷記録１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出荷先'!$E:$E,$H30,'出荷記録１ 出荷先'!$G:$G,$H$2),
SUMIFS('出荷記録１ 出荷先'!$K:$K,'出荷記録１ 出荷先'!$B:$B,"&gt;="&amp;T$7,'出荷記録１ 出荷先'!$B:$B,"&lt;="&amp;EOMONTH(T$7,0),'出荷記録１ 出荷先'!$D:$D,$H$1,'出荷記録１ 出荷先'!$E:$E,$H30,'出荷記録１ 出荷先'!$G:$G,$H$2)/SUMIFS('出荷記録１ 出荷先'!$J:$J,'出荷記録１ 出荷先'!$B:$B,"&gt;="&amp;T$7,'出荷記録１ 出荷先'!$B:$B,"&lt;="&amp;EOMONTH(T$7,0),'出荷記録１ 出荷先'!$D:$D,$H$1,'出荷記録１ 出荷先'!$E:$E,$H30,'出荷記録１ 出荷先'!$G:$G,$H$2)*VLOOKUP($H$3,$C:$D,2,FALSE)
)),"")</f>
        <v/>
      </c>
      <c r="U30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出荷先'!$E:$E,$H30,'出荷記録１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出荷先'!$E:$E,$H30,'出荷記録１ 出荷先'!$G:$G,$H$2),
SUMIFS('出荷記録１ 出荷先'!$K:$K,'出荷記録１ 出荷先'!$B:$B,"&gt;="&amp;U$7,'出荷記録１ 出荷先'!$B:$B,"&lt;="&amp;EOMONTH(U$7,0),'出荷記録１ 出荷先'!$D:$D,$H$1,'出荷記録１ 出荷先'!$E:$E,$H30,'出荷記録１ 出荷先'!$G:$G,$H$2)/SUMIFS('出荷記録１ 出荷先'!$J:$J,'出荷記録１ 出荷先'!$B:$B,"&gt;="&amp;U$7,'出荷記録１ 出荷先'!$B:$B,"&lt;="&amp;EOMONTH(U$7,0),'出荷記録１ 出荷先'!$D:$D,$H$1,'出荷記録１ 出荷先'!$E:$E,$H30,'出荷記録１ 出荷先'!$G:$G,$H$2)*VLOOKUP($H$3,$C:$D,2,FALSE)
)),"")</f>
        <v/>
      </c>
    </row>
    <row r="31" spans="7:21" x14ac:dyDescent="0.4">
      <c r="G31">
        <v>22</v>
      </c>
      <c r="H31" s="46"/>
      <c r="I31" s="31" t="str">
        <f>IF(H31="","",
IFERROR(
IF($H$4="単位あたりの数量",
SUMIFS('出荷記録１ 出荷先'!$J:$J,'出荷記録１ 出荷先'!$D:$D,$H$1,'出荷記録１ 出荷先'!$E:$E,$H31,'出荷記録１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出荷先'!$E:$E,$H31,'出荷記録１ 出荷先'!$G:$G,$H$2,'出荷記録１ 出荷先'!B:B,"&gt;="&amp;$H$5,'出荷記録１ 出荷先'!B:B,"&lt;="&amp;$H$6),
SUMIFS('出荷記録１ 出荷先'!$K:$K,'出荷記録１ 出荷先'!$D:$D,$H$1,'出荷記録１ 出荷先'!$E:$E,$H31,'出荷記録１ 出荷先'!$G:$G,$H$2,'出荷記録１ 出荷先'!B:B,"&gt;="&amp;$H$5,'出荷記録１ 出荷先'!B:B,"&lt;="&amp;$H$6)/SUMIFS('出荷記録１ 出荷先'!$J:$J,'出荷記録１ 出荷先'!$D:$D,$H$1,'出荷記録１ 出荷先'!$E:$E,$H31,'出荷記録１ 出荷先'!$G:$G,$H$2,'出荷記録１ 出荷先'!B:B,"&gt;="&amp;$H$5,'出荷記録１ 出荷先'!B:B,"&lt;="&amp;$H$6)*VLOOKUP($H$3,$C:$D,2,FALSE)
)),""))</f>
        <v/>
      </c>
      <c r="J31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出荷先'!$E:$E,$H31,'出荷記録１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出荷先'!$E:$E,$H31,'出荷記録１ 出荷先'!$G:$G,$H$2),
SUMIFS('出荷記録１ 出荷先'!$K:$K,'出荷記録１ 出荷先'!$B:$B,"&gt;="&amp;J$7,'出荷記録１ 出荷先'!$B:$B,"&lt;="&amp;EOMONTH(J$7,0),'出荷記録１ 出荷先'!$D:$D,$H$1,'出荷記録１ 出荷先'!$E:$E,$H31,'出荷記録１ 出荷先'!$G:$G,$H$2)/SUMIFS('出荷記録１ 出荷先'!$J:$J,'出荷記録１ 出荷先'!$B:$B,"&gt;="&amp;J$7,'出荷記録１ 出荷先'!$B:$B,"&lt;="&amp;EOMONTH(J$7,0),'出荷記録１ 出荷先'!$D:$D,$H$1,'出荷記録１ 出荷先'!$E:$E,$H31,'出荷記録１ 出荷先'!$G:$G,$H$2)*VLOOKUP($H$3,$C:$D,2,FALSE)
)),"")</f>
        <v/>
      </c>
      <c r="K31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出荷先'!$E:$E,$H31,'出荷記録１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出荷先'!$E:$E,$H31,'出荷記録１ 出荷先'!$G:$G,$H$2),
SUMIFS('出荷記録１ 出荷先'!$K:$K,'出荷記録１ 出荷先'!$B:$B,"&gt;="&amp;K$7,'出荷記録１ 出荷先'!$B:$B,"&lt;="&amp;EOMONTH(K$7,0),'出荷記録１ 出荷先'!$D:$D,$H$1,'出荷記録１ 出荷先'!$E:$E,$H31,'出荷記録１ 出荷先'!$G:$G,$H$2)/SUMIFS('出荷記録１ 出荷先'!$J:$J,'出荷記録１ 出荷先'!$B:$B,"&gt;="&amp;K$7,'出荷記録１ 出荷先'!$B:$B,"&lt;="&amp;EOMONTH(K$7,0),'出荷記録１ 出荷先'!$D:$D,$H$1,'出荷記録１ 出荷先'!$E:$E,$H31,'出荷記録１ 出荷先'!$G:$G,$H$2)*VLOOKUP($H$3,$C:$D,2,FALSE)
)),"")</f>
        <v/>
      </c>
      <c r="L31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出荷先'!$E:$E,$H31,'出荷記録１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出荷先'!$E:$E,$H31,'出荷記録１ 出荷先'!$G:$G,$H$2),
SUMIFS('出荷記録１ 出荷先'!$K:$K,'出荷記録１ 出荷先'!$B:$B,"&gt;="&amp;L$7,'出荷記録１ 出荷先'!$B:$B,"&lt;="&amp;EOMONTH(L$7,0),'出荷記録１ 出荷先'!$D:$D,$H$1,'出荷記録１ 出荷先'!$E:$E,$H31,'出荷記録１ 出荷先'!$G:$G,$H$2)/SUMIFS('出荷記録１ 出荷先'!$J:$J,'出荷記録１ 出荷先'!$B:$B,"&gt;="&amp;L$7,'出荷記録１ 出荷先'!$B:$B,"&lt;="&amp;EOMONTH(L$7,0),'出荷記録１ 出荷先'!$D:$D,$H$1,'出荷記録１ 出荷先'!$E:$E,$H31,'出荷記録１ 出荷先'!$G:$G,$H$2)*VLOOKUP($H$3,$C:$D,2,FALSE)
)),"")</f>
        <v/>
      </c>
      <c r="M31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出荷先'!$E:$E,$H31,'出荷記録１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出荷先'!$E:$E,$H31,'出荷記録１ 出荷先'!$G:$G,$H$2),
SUMIFS('出荷記録１ 出荷先'!$K:$K,'出荷記録１ 出荷先'!$B:$B,"&gt;="&amp;M$7,'出荷記録１ 出荷先'!$B:$B,"&lt;="&amp;EOMONTH(M$7,0),'出荷記録１ 出荷先'!$D:$D,$H$1,'出荷記録１ 出荷先'!$E:$E,$H31,'出荷記録１ 出荷先'!$G:$G,$H$2)/SUMIFS('出荷記録１ 出荷先'!$J:$J,'出荷記録１ 出荷先'!$B:$B,"&gt;="&amp;M$7,'出荷記録１ 出荷先'!$B:$B,"&lt;="&amp;EOMONTH(M$7,0),'出荷記録１ 出荷先'!$D:$D,$H$1,'出荷記録１ 出荷先'!$E:$E,$H31,'出荷記録１ 出荷先'!$G:$G,$H$2)*VLOOKUP($H$3,$C:$D,2,FALSE)
)),"")</f>
        <v/>
      </c>
      <c r="N31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出荷先'!$E:$E,$H31,'出荷記録１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出荷先'!$E:$E,$H31,'出荷記録１ 出荷先'!$G:$G,$H$2),
SUMIFS('出荷記録１ 出荷先'!$K:$K,'出荷記録１ 出荷先'!$B:$B,"&gt;="&amp;N$7,'出荷記録１ 出荷先'!$B:$B,"&lt;="&amp;EOMONTH(N$7,0),'出荷記録１ 出荷先'!$D:$D,$H$1,'出荷記録１ 出荷先'!$E:$E,$H31,'出荷記録１ 出荷先'!$G:$G,$H$2)/SUMIFS('出荷記録１ 出荷先'!$J:$J,'出荷記録１ 出荷先'!$B:$B,"&gt;="&amp;N$7,'出荷記録１ 出荷先'!$B:$B,"&lt;="&amp;EOMONTH(N$7,0),'出荷記録１ 出荷先'!$D:$D,$H$1,'出荷記録１ 出荷先'!$E:$E,$H31,'出荷記録１ 出荷先'!$G:$G,$H$2)*VLOOKUP($H$3,$C:$D,2,FALSE)
)),"")</f>
        <v/>
      </c>
      <c r="O31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出荷先'!$E:$E,$H31,'出荷記録１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出荷先'!$E:$E,$H31,'出荷記録１ 出荷先'!$G:$G,$H$2),
SUMIFS('出荷記録１ 出荷先'!$K:$K,'出荷記録１ 出荷先'!$B:$B,"&gt;="&amp;O$7,'出荷記録１ 出荷先'!$B:$B,"&lt;="&amp;EOMONTH(O$7,0),'出荷記録１ 出荷先'!$D:$D,$H$1,'出荷記録１ 出荷先'!$E:$E,$H31,'出荷記録１ 出荷先'!$G:$G,$H$2)/SUMIFS('出荷記録１ 出荷先'!$J:$J,'出荷記録１ 出荷先'!$B:$B,"&gt;="&amp;O$7,'出荷記録１ 出荷先'!$B:$B,"&lt;="&amp;EOMONTH(O$7,0),'出荷記録１ 出荷先'!$D:$D,$H$1,'出荷記録１ 出荷先'!$E:$E,$H31,'出荷記録１ 出荷先'!$G:$G,$H$2)*VLOOKUP($H$3,$C:$D,2,FALSE)
)),"")</f>
        <v/>
      </c>
      <c r="P31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出荷先'!$E:$E,$H31,'出荷記録１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出荷先'!$E:$E,$H31,'出荷記録１ 出荷先'!$G:$G,$H$2),
SUMIFS('出荷記録１ 出荷先'!$K:$K,'出荷記録１ 出荷先'!$B:$B,"&gt;="&amp;P$7,'出荷記録１ 出荷先'!$B:$B,"&lt;="&amp;EOMONTH(P$7,0),'出荷記録１ 出荷先'!$D:$D,$H$1,'出荷記録１ 出荷先'!$E:$E,$H31,'出荷記録１ 出荷先'!$G:$G,$H$2)/SUMIFS('出荷記録１ 出荷先'!$J:$J,'出荷記録１ 出荷先'!$B:$B,"&gt;="&amp;P$7,'出荷記録１ 出荷先'!$B:$B,"&lt;="&amp;EOMONTH(P$7,0),'出荷記録１ 出荷先'!$D:$D,$H$1,'出荷記録１ 出荷先'!$E:$E,$H31,'出荷記録１ 出荷先'!$G:$G,$H$2)*VLOOKUP($H$3,$C:$D,2,FALSE)
)),"")</f>
        <v/>
      </c>
      <c r="Q31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出荷先'!$E:$E,$H31,'出荷記録１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出荷先'!$E:$E,$H31,'出荷記録１ 出荷先'!$G:$G,$H$2),
SUMIFS('出荷記録１ 出荷先'!$K:$K,'出荷記録１ 出荷先'!$B:$B,"&gt;="&amp;Q$7,'出荷記録１ 出荷先'!$B:$B,"&lt;="&amp;EOMONTH(Q$7,0),'出荷記録１ 出荷先'!$D:$D,$H$1,'出荷記録１ 出荷先'!$E:$E,$H31,'出荷記録１ 出荷先'!$G:$G,$H$2)/SUMIFS('出荷記録１ 出荷先'!$J:$J,'出荷記録１ 出荷先'!$B:$B,"&gt;="&amp;Q$7,'出荷記録１ 出荷先'!$B:$B,"&lt;="&amp;EOMONTH(Q$7,0),'出荷記録１ 出荷先'!$D:$D,$H$1,'出荷記録１ 出荷先'!$E:$E,$H31,'出荷記録１ 出荷先'!$G:$G,$H$2)*VLOOKUP($H$3,$C:$D,2,FALSE)
)),"")</f>
        <v/>
      </c>
      <c r="R31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出荷先'!$E:$E,$H31,'出荷記録１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出荷先'!$E:$E,$H31,'出荷記録１ 出荷先'!$G:$G,$H$2),
SUMIFS('出荷記録１ 出荷先'!$K:$K,'出荷記録１ 出荷先'!$B:$B,"&gt;="&amp;R$7,'出荷記録１ 出荷先'!$B:$B,"&lt;="&amp;EOMONTH(R$7,0),'出荷記録１ 出荷先'!$D:$D,$H$1,'出荷記録１ 出荷先'!$E:$E,$H31,'出荷記録１ 出荷先'!$G:$G,$H$2)/SUMIFS('出荷記録１ 出荷先'!$J:$J,'出荷記録１ 出荷先'!$B:$B,"&gt;="&amp;R$7,'出荷記録１ 出荷先'!$B:$B,"&lt;="&amp;EOMONTH(R$7,0),'出荷記録１ 出荷先'!$D:$D,$H$1,'出荷記録１ 出荷先'!$E:$E,$H31,'出荷記録１ 出荷先'!$G:$G,$H$2)*VLOOKUP($H$3,$C:$D,2,FALSE)
)),"")</f>
        <v/>
      </c>
      <c r="S31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出荷先'!$E:$E,$H31,'出荷記録１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出荷先'!$E:$E,$H31,'出荷記録１ 出荷先'!$G:$G,$H$2),
SUMIFS('出荷記録１ 出荷先'!$K:$K,'出荷記録１ 出荷先'!$B:$B,"&gt;="&amp;S$7,'出荷記録１ 出荷先'!$B:$B,"&lt;="&amp;EOMONTH(S$7,0),'出荷記録１ 出荷先'!$D:$D,$H$1,'出荷記録１ 出荷先'!$E:$E,$H31,'出荷記録１ 出荷先'!$G:$G,$H$2)/SUMIFS('出荷記録１ 出荷先'!$J:$J,'出荷記録１ 出荷先'!$B:$B,"&gt;="&amp;S$7,'出荷記録１ 出荷先'!$B:$B,"&lt;="&amp;EOMONTH(S$7,0),'出荷記録１ 出荷先'!$D:$D,$H$1,'出荷記録１ 出荷先'!$E:$E,$H31,'出荷記録１ 出荷先'!$G:$G,$H$2)*VLOOKUP($H$3,$C:$D,2,FALSE)
)),"")</f>
        <v/>
      </c>
      <c r="T31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出荷先'!$E:$E,$H31,'出荷記録１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出荷先'!$E:$E,$H31,'出荷記録１ 出荷先'!$G:$G,$H$2),
SUMIFS('出荷記録１ 出荷先'!$K:$K,'出荷記録１ 出荷先'!$B:$B,"&gt;="&amp;T$7,'出荷記録１ 出荷先'!$B:$B,"&lt;="&amp;EOMONTH(T$7,0),'出荷記録１ 出荷先'!$D:$D,$H$1,'出荷記録１ 出荷先'!$E:$E,$H31,'出荷記録１ 出荷先'!$G:$G,$H$2)/SUMIFS('出荷記録１ 出荷先'!$J:$J,'出荷記録１ 出荷先'!$B:$B,"&gt;="&amp;T$7,'出荷記録１ 出荷先'!$B:$B,"&lt;="&amp;EOMONTH(T$7,0),'出荷記録１ 出荷先'!$D:$D,$H$1,'出荷記録１ 出荷先'!$E:$E,$H31,'出荷記録１ 出荷先'!$G:$G,$H$2)*VLOOKUP($H$3,$C:$D,2,FALSE)
)),"")</f>
        <v/>
      </c>
      <c r="U31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出荷先'!$E:$E,$H31,'出荷記録１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出荷先'!$E:$E,$H31,'出荷記録１ 出荷先'!$G:$G,$H$2),
SUMIFS('出荷記録１ 出荷先'!$K:$K,'出荷記録１ 出荷先'!$B:$B,"&gt;="&amp;U$7,'出荷記録１ 出荷先'!$B:$B,"&lt;="&amp;EOMONTH(U$7,0),'出荷記録１ 出荷先'!$D:$D,$H$1,'出荷記録１ 出荷先'!$E:$E,$H31,'出荷記録１ 出荷先'!$G:$G,$H$2)/SUMIFS('出荷記録１ 出荷先'!$J:$J,'出荷記録１ 出荷先'!$B:$B,"&gt;="&amp;U$7,'出荷記録１ 出荷先'!$B:$B,"&lt;="&amp;EOMONTH(U$7,0),'出荷記録１ 出荷先'!$D:$D,$H$1,'出荷記録１ 出荷先'!$E:$E,$H31,'出荷記録１ 出荷先'!$G:$G,$H$2)*VLOOKUP($H$3,$C:$D,2,FALSE)
)),"")</f>
        <v/>
      </c>
    </row>
    <row r="32" spans="7:21" x14ac:dyDescent="0.4">
      <c r="G32">
        <v>23</v>
      </c>
      <c r="H32" s="46"/>
      <c r="I32" s="31" t="str">
        <f>IF(H32="","",
IFERROR(
IF($H$4="単位あたりの数量",
SUMIFS('出荷記録１ 出荷先'!$J:$J,'出荷記録１ 出荷先'!$D:$D,$H$1,'出荷記録１ 出荷先'!$E:$E,$H32,'出荷記録１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出荷先'!$E:$E,$H32,'出荷記録１ 出荷先'!$G:$G,$H$2,'出荷記録１ 出荷先'!B:B,"&gt;="&amp;$H$5,'出荷記録１ 出荷先'!B:B,"&lt;="&amp;$H$6),
SUMIFS('出荷記録１ 出荷先'!$K:$K,'出荷記録１ 出荷先'!$D:$D,$H$1,'出荷記録１ 出荷先'!$E:$E,$H32,'出荷記録１ 出荷先'!$G:$G,$H$2,'出荷記録１ 出荷先'!B:B,"&gt;="&amp;$H$5,'出荷記録１ 出荷先'!B:B,"&lt;="&amp;$H$6)/SUMIFS('出荷記録１ 出荷先'!$J:$J,'出荷記録１ 出荷先'!$D:$D,$H$1,'出荷記録１ 出荷先'!$E:$E,$H32,'出荷記録１ 出荷先'!$G:$G,$H$2,'出荷記録１ 出荷先'!B:B,"&gt;="&amp;$H$5,'出荷記録１ 出荷先'!B:B,"&lt;="&amp;$H$6)*VLOOKUP($H$3,$C:$D,2,FALSE)
)),""))</f>
        <v/>
      </c>
      <c r="J32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出荷先'!$E:$E,$H32,'出荷記録１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出荷先'!$E:$E,$H32,'出荷記録１ 出荷先'!$G:$G,$H$2),
SUMIFS('出荷記録１ 出荷先'!$K:$K,'出荷記録１ 出荷先'!$B:$B,"&gt;="&amp;J$7,'出荷記録１ 出荷先'!$B:$B,"&lt;="&amp;EOMONTH(J$7,0),'出荷記録１ 出荷先'!$D:$D,$H$1,'出荷記録１ 出荷先'!$E:$E,$H32,'出荷記録１ 出荷先'!$G:$G,$H$2)/SUMIFS('出荷記録１ 出荷先'!$J:$J,'出荷記録１ 出荷先'!$B:$B,"&gt;="&amp;J$7,'出荷記録１ 出荷先'!$B:$B,"&lt;="&amp;EOMONTH(J$7,0),'出荷記録１ 出荷先'!$D:$D,$H$1,'出荷記録１ 出荷先'!$E:$E,$H32,'出荷記録１ 出荷先'!$G:$G,$H$2)*VLOOKUP($H$3,$C:$D,2,FALSE)
)),"")</f>
        <v/>
      </c>
      <c r="K32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出荷先'!$E:$E,$H32,'出荷記録１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出荷先'!$E:$E,$H32,'出荷記録１ 出荷先'!$G:$G,$H$2),
SUMIFS('出荷記録１ 出荷先'!$K:$K,'出荷記録１ 出荷先'!$B:$B,"&gt;="&amp;K$7,'出荷記録１ 出荷先'!$B:$B,"&lt;="&amp;EOMONTH(K$7,0),'出荷記録１ 出荷先'!$D:$D,$H$1,'出荷記録１ 出荷先'!$E:$E,$H32,'出荷記録１ 出荷先'!$G:$G,$H$2)/SUMIFS('出荷記録１ 出荷先'!$J:$J,'出荷記録１ 出荷先'!$B:$B,"&gt;="&amp;K$7,'出荷記録１ 出荷先'!$B:$B,"&lt;="&amp;EOMONTH(K$7,0),'出荷記録１ 出荷先'!$D:$D,$H$1,'出荷記録１ 出荷先'!$E:$E,$H32,'出荷記録１ 出荷先'!$G:$G,$H$2)*VLOOKUP($H$3,$C:$D,2,FALSE)
)),"")</f>
        <v/>
      </c>
      <c r="L32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出荷先'!$E:$E,$H32,'出荷記録１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出荷先'!$E:$E,$H32,'出荷記録１ 出荷先'!$G:$G,$H$2),
SUMIFS('出荷記録１ 出荷先'!$K:$K,'出荷記録１ 出荷先'!$B:$B,"&gt;="&amp;L$7,'出荷記録１ 出荷先'!$B:$B,"&lt;="&amp;EOMONTH(L$7,0),'出荷記録１ 出荷先'!$D:$D,$H$1,'出荷記録１ 出荷先'!$E:$E,$H32,'出荷記録１ 出荷先'!$G:$G,$H$2)/SUMIFS('出荷記録１ 出荷先'!$J:$J,'出荷記録１ 出荷先'!$B:$B,"&gt;="&amp;L$7,'出荷記録１ 出荷先'!$B:$B,"&lt;="&amp;EOMONTH(L$7,0),'出荷記録１ 出荷先'!$D:$D,$H$1,'出荷記録１ 出荷先'!$E:$E,$H32,'出荷記録１ 出荷先'!$G:$G,$H$2)*VLOOKUP($H$3,$C:$D,2,FALSE)
)),"")</f>
        <v/>
      </c>
      <c r="M32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出荷先'!$E:$E,$H32,'出荷記録１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出荷先'!$E:$E,$H32,'出荷記録１ 出荷先'!$G:$G,$H$2),
SUMIFS('出荷記録１ 出荷先'!$K:$K,'出荷記録１ 出荷先'!$B:$B,"&gt;="&amp;M$7,'出荷記録１ 出荷先'!$B:$B,"&lt;="&amp;EOMONTH(M$7,0),'出荷記録１ 出荷先'!$D:$D,$H$1,'出荷記録１ 出荷先'!$E:$E,$H32,'出荷記録１ 出荷先'!$G:$G,$H$2)/SUMIFS('出荷記録１ 出荷先'!$J:$J,'出荷記録１ 出荷先'!$B:$B,"&gt;="&amp;M$7,'出荷記録１ 出荷先'!$B:$B,"&lt;="&amp;EOMONTH(M$7,0),'出荷記録１ 出荷先'!$D:$D,$H$1,'出荷記録１ 出荷先'!$E:$E,$H32,'出荷記録１ 出荷先'!$G:$G,$H$2)*VLOOKUP($H$3,$C:$D,2,FALSE)
)),"")</f>
        <v/>
      </c>
      <c r="N32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出荷先'!$E:$E,$H32,'出荷記録１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出荷先'!$E:$E,$H32,'出荷記録１ 出荷先'!$G:$G,$H$2),
SUMIFS('出荷記録１ 出荷先'!$K:$K,'出荷記録１ 出荷先'!$B:$B,"&gt;="&amp;N$7,'出荷記録１ 出荷先'!$B:$B,"&lt;="&amp;EOMONTH(N$7,0),'出荷記録１ 出荷先'!$D:$D,$H$1,'出荷記録１ 出荷先'!$E:$E,$H32,'出荷記録１ 出荷先'!$G:$G,$H$2)/SUMIFS('出荷記録１ 出荷先'!$J:$J,'出荷記録１ 出荷先'!$B:$B,"&gt;="&amp;N$7,'出荷記録１ 出荷先'!$B:$B,"&lt;="&amp;EOMONTH(N$7,0),'出荷記録１ 出荷先'!$D:$D,$H$1,'出荷記録１ 出荷先'!$E:$E,$H32,'出荷記録１ 出荷先'!$G:$G,$H$2)*VLOOKUP($H$3,$C:$D,2,FALSE)
)),"")</f>
        <v/>
      </c>
      <c r="O32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出荷先'!$E:$E,$H32,'出荷記録１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出荷先'!$E:$E,$H32,'出荷記録１ 出荷先'!$G:$G,$H$2),
SUMIFS('出荷記録１ 出荷先'!$K:$K,'出荷記録１ 出荷先'!$B:$B,"&gt;="&amp;O$7,'出荷記録１ 出荷先'!$B:$B,"&lt;="&amp;EOMONTH(O$7,0),'出荷記録１ 出荷先'!$D:$D,$H$1,'出荷記録１ 出荷先'!$E:$E,$H32,'出荷記録１ 出荷先'!$G:$G,$H$2)/SUMIFS('出荷記録１ 出荷先'!$J:$J,'出荷記録１ 出荷先'!$B:$B,"&gt;="&amp;O$7,'出荷記録１ 出荷先'!$B:$B,"&lt;="&amp;EOMONTH(O$7,0),'出荷記録１ 出荷先'!$D:$D,$H$1,'出荷記録１ 出荷先'!$E:$E,$H32,'出荷記録１ 出荷先'!$G:$G,$H$2)*VLOOKUP($H$3,$C:$D,2,FALSE)
)),"")</f>
        <v/>
      </c>
      <c r="P32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出荷先'!$E:$E,$H32,'出荷記録１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出荷先'!$E:$E,$H32,'出荷記録１ 出荷先'!$G:$G,$H$2),
SUMIFS('出荷記録１ 出荷先'!$K:$K,'出荷記録１ 出荷先'!$B:$B,"&gt;="&amp;P$7,'出荷記録１ 出荷先'!$B:$B,"&lt;="&amp;EOMONTH(P$7,0),'出荷記録１ 出荷先'!$D:$D,$H$1,'出荷記録１ 出荷先'!$E:$E,$H32,'出荷記録１ 出荷先'!$G:$G,$H$2)/SUMIFS('出荷記録１ 出荷先'!$J:$J,'出荷記録１ 出荷先'!$B:$B,"&gt;="&amp;P$7,'出荷記録１ 出荷先'!$B:$B,"&lt;="&amp;EOMONTH(P$7,0),'出荷記録１ 出荷先'!$D:$D,$H$1,'出荷記録１ 出荷先'!$E:$E,$H32,'出荷記録１ 出荷先'!$G:$G,$H$2)*VLOOKUP($H$3,$C:$D,2,FALSE)
)),"")</f>
        <v/>
      </c>
      <c r="Q32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出荷先'!$E:$E,$H32,'出荷記録１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出荷先'!$E:$E,$H32,'出荷記録１ 出荷先'!$G:$G,$H$2),
SUMIFS('出荷記録１ 出荷先'!$K:$K,'出荷記録１ 出荷先'!$B:$B,"&gt;="&amp;Q$7,'出荷記録１ 出荷先'!$B:$B,"&lt;="&amp;EOMONTH(Q$7,0),'出荷記録１ 出荷先'!$D:$D,$H$1,'出荷記録１ 出荷先'!$E:$E,$H32,'出荷記録１ 出荷先'!$G:$G,$H$2)/SUMIFS('出荷記録１ 出荷先'!$J:$J,'出荷記録１ 出荷先'!$B:$B,"&gt;="&amp;Q$7,'出荷記録１ 出荷先'!$B:$B,"&lt;="&amp;EOMONTH(Q$7,0),'出荷記録１ 出荷先'!$D:$D,$H$1,'出荷記録１ 出荷先'!$E:$E,$H32,'出荷記録１ 出荷先'!$G:$G,$H$2)*VLOOKUP($H$3,$C:$D,2,FALSE)
)),"")</f>
        <v/>
      </c>
      <c r="R32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出荷先'!$E:$E,$H32,'出荷記録１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出荷先'!$E:$E,$H32,'出荷記録１ 出荷先'!$G:$G,$H$2),
SUMIFS('出荷記録１ 出荷先'!$K:$K,'出荷記録１ 出荷先'!$B:$B,"&gt;="&amp;R$7,'出荷記録１ 出荷先'!$B:$B,"&lt;="&amp;EOMONTH(R$7,0),'出荷記録１ 出荷先'!$D:$D,$H$1,'出荷記録１ 出荷先'!$E:$E,$H32,'出荷記録１ 出荷先'!$G:$G,$H$2)/SUMIFS('出荷記録１ 出荷先'!$J:$J,'出荷記録１ 出荷先'!$B:$B,"&gt;="&amp;R$7,'出荷記録１ 出荷先'!$B:$B,"&lt;="&amp;EOMONTH(R$7,0),'出荷記録１ 出荷先'!$D:$D,$H$1,'出荷記録１ 出荷先'!$E:$E,$H32,'出荷記録１ 出荷先'!$G:$G,$H$2)*VLOOKUP($H$3,$C:$D,2,FALSE)
)),"")</f>
        <v/>
      </c>
      <c r="S32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出荷先'!$E:$E,$H32,'出荷記録１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出荷先'!$E:$E,$H32,'出荷記録１ 出荷先'!$G:$G,$H$2),
SUMIFS('出荷記録１ 出荷先'!$K:$K,'出荷記録１ 出荷先'!$B:$B,"&gt;="&amp;S$7,'出荷記録１ 出荷先'!$B:$B,"&lt;="&amp;EOMONTH(S$7,0),'出荷記録１ 出荷先'!$D:$D,$H$1,'出荷記録１ 出荷先'!$E:$E,$H32,'出荷記録１ 出荷先'!$G:$G,$H$2)/SUMIFS('出荷記録１ 出荷先'!$J:$J,'出荷記録１ 出荷先'!$B:$B,"&gt;="&amp;S$7,'出荷記録１ 出荷先'!$B:$B,"&lt;="&amp;EOMONTH(S$7,0),'出荷記録１ 出荷先'!$D:$D,$H$1,'出荷記録１ 出荷先'!$E:$E,$H32,'出荷記録１ 出荷先'!$G:$G,$H$2)*VLOOKUP($H$3,$C:$D,2,FALSE)
)),"")</f>
        <v/>
      </c>
      <c r="T32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出荷先'!$E:$E,$H32,'出荷記録１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出荷先'!$E:$E,$H32,'出荷記録１ 出荷先'!$G:$G,$H$2),
SUMIFS('出荷記録１ 出荷先'!$K:$K,'出荷記録１ 出荷先'!$B:$B,"&gt;="&amp;T$7,'出荷記録１ 出荷先'!$B:$B,"&lt;="&amp;EOMONTH(T$7,0),'出荷記録１ 出荷先'!$D:$D,$H$1,'出荷記録１ 出荷先'!$E:$E,$H32,'出荷記録１ 出荷先'!$G:$G,$H$2)/SUMIFS('出荷記録１ 出荷先'!$J:$J,'出荷記録１ 出荷先'!$B:$B,"&gt;="&amp;T$7,'出荷記録１ 出荷先'!$B:$B,"&lt;="&amp;EOMONTH(T$7,0),'出荷記録１ 出荷先'!$D:$D,$H$1,'出荷記録１ 出荷先'!$E:$E,$H32,'出荷記録１ 出荷先'!$G:$G,$H$2)*VLOOKUP($H$3,$C:$D,2,FALSE)
)),"")</f>
        <v/>
      </c>
      <c r="U32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出荷先'!$E:$E,$H32,'出荷記録１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出荷先'!$E:$E,$H32,'出荷記録１ 出荷先'!$G:$G,$H$2),
SUMIFS('出荷記録１ 出荷先'!$K:$K,'出荷記録１ 出荷先'!$B:$B,"&gt;="&amp;U$7,'出荷記録１ 出荷先'!$B:$B,"&lt;="&amp;EOMONTH(U$7,0),'出荷記録１ 出荷先'!$D:$D,$H$1,'出荷記録１ 出荷先'!$E:$E,$H32,'出荷記録１ 出荷先'!$G:$G,$H$2)/SUMIFS('出荷記録１ 出荷先'!$J:$J,'出荷記録１ 出荷先'!$B:$B,"&gt;="&amp;U$7,'出荷記録１ 出荷先'!$B:$B,"&lt;="&amp;EOMONTH(U$7,0),'出荷記録１ 出荷先'!$D:$D,$H$1,'出荷記録１ 出荷先'!$E:$E,$H32,'出荷記録１ 出荷先'!$G:$G,$H$2)*VLOOKUP($H$3,$C:$D,2,FALSE)
)),"")</f>
        <v/>
      </c>
    </row>
    <row r="33" spans="7:21" x14ac:dyDescent="0.4">
      <c r="G33">
        <v>24</v>
      </c>
      <c r="H33" s="46"/>
      <c r="I33" s="31" t="str">
        <f>IF(H33="","",
IFERROR(
IF($H$4="単位あたりの数量",
SUMIFS('出荷記録１ 出荷先'!$J:$J,'出荷記録１ 出荷先'!$D:$D,$H$1,'出荷記録１ 出荷先'!$E:$E,$H33,'出荷記録１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出荷先'!$E:$E,$H33,'出荷記録１ 出荷先'!$G:$G,$H$2,'出荷記録１ 出荷先'!B:B,"&gt;="&amp;$H$5,'出荷記録１ 出荷先'!B:B,"&lt;="&amp;$H$6),
SUMIFS('出荷記録１ 出荷先'!$K:$K,'出荷記録１ 出荷先'!$D:$D,$H$1,'出荷記録１ 出荷先'!$E:$E,$H33,'出荷記録１ 出荷先'!$G:$G,$H$2,'出荷記録１ 出荷先'!B:B,"&gt;="&amp;$H$5,'出荷記録１ 出荷先'!B:B,"&lt;="&amp;$H$6)/SUMIFS('出荷記録１ 出荷先'!$J:$J,'出荷記録１ 出荷先'!$D:$D,$H$1,'出荷記録１ 出荷先'!$E:$E,$H33,'出荷記録１ 出荷先'!$G:$G,$H$2,'出荷記録１ 出荷先'!B:B,"&gt;="&amp;$H$5,'出荷記録１ 出荷先'!B:B,"&lt;="&amp;$H$6)*VLOOKUP($H$3,$C:$D,2,FALSE)
)),""))</f>
        <v/>
      </c>
      <c r="J33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出荷先'!$E:$E,$H33,'出荷記録１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出荷先'!$E:$E,$H33,'出荷記録１ 出荷先'!$G:$G,$H$2),
SUMIFS('出荷記録１ 出荷先'!$K:$K,'出荷記録１ 出荷先'!$B:$B,"&gt;="&amp;J$7,'出荷記録１ 出荷先'!$B:$B,"&lt;="&amp;EOMONTH(J$7,0),'出荷記録１ 出荷先'!$D:$D,$H$1,'出荷記録１ 出荷先'!$E:$E,$H33,'出荷記録１ 出荷先'!$G:$G,$H$2)/SUMIFS('出荷記録１ 出荷先'!$J:$J,'出荷記録１ 出荷先'!$B:$B,"&gt;="&amp;J$7,'出荷記録１ 出荷先'!$B:$B,"&lt;="&amp;EOMONTH(J$7,0),'出荷記録１ 出荷先'!$D:$D,$H$1,'出荷記録１ 出荷先'!$E:$E,$H33,'出荷記録１ 出荷先'!$G:$G,$H$2)*VLOOKUP($H$3,$C:$D,2,FALSE)
)),"")</f>
        <v/>
      </c>
      <c r="K33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出荷先'!$E:$E,$H33,'出荷記録１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出荷先'!$E:$E,$H33,'出荷記録１ 出荷先'!$G:$G,$H$2),
SUMIFS('出荷記録１ 出荷先'!$K:$K,'出荷記録１ 出荷先'!$B:$B,"&gt;="&amp;K$7,'出荷記録１ 出荷先'!$B:$B,"&lt;="&amp;EOMONTH(K$7,0),'出荷記録１ 出荷先'!$D:$D,$H$1,'出荷記録１ 出荷先'!$E:$E,$H33,'出荷記録１ 出荷先'!$G:$G,$H$2)/SUMIFS('出荷記録１ 出荷先'!$J:$J,'出荷記録１ 出荷先'!$B:$B,"&gt;="&amp;K$7,'出荷記録１ 出荷先'!$B:$B,"&lt;="&amp;EOMONTH(K$7,0),'出荷記録１ 出荷先'!$D:$D,$H$1,'出荷記録１ 出荷先'!$E:$E,$H33,'出荷記録１ 出荷先'!$G:$G,$H$2)*VLOOKUP($H$3,$C:$D,2,FALSE)
)),"")</f>
        <v/>
      </c>
      <c r="L33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出荷先'!$E:$E,$H33,'出荷記録１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出荷先'!$E:$E,$H33,'出荷記録１ 出荷先'!$G:$G,$H$2),
SUMIFS('出荷記録１ 出荷先'!$K:$K,'出荷記録１ 出荷先'!$B:$B,"&gt;="&amp;L$7,'出荷記録１ 出荷先'!$B:$B,"&lt;="&amp;EOMONTH(L$7,0),'出荷記録１ 出荷先'!$D:$D,$H$1,'出荷記録１ 出荷先'!$E:$E,$H33,'出荷記録１ 出荷先'!$G:$G,$H$2)/SUMIFS('出荷記録１ 出荷先'!$J:$J,'出荷記録１ 出荷先'!$B:$B,"&gt;="&amp;L$7,'出荷記録１ 出荷先'!$B:$B,"&lt;="&amp;EOMONTH(L$7,0),'出荷記録１ 出荷先'!$D:$D,$H$1,'出荷記録１ 出荷先'!$E:$E,$H33,'出荷記録１ 出荷先'!$G:$G,$H$2)*VLOOKUP($H$3,$C:$D,2,FALSE)
)),"")</f>
        <v/>
      </c>
      <c r="M33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出荷先'!$E:$E,$H33,'出荷記録１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出荷先'!$E:$E,$H33,'出荷記録１ 出荷先'!$G:$G,$H$2),
SUMIFS('出荷記録１ 出荷先'!$K:$K,'出荷記録１ 出荷先'!$B:$B,"&gt;="&amp;M$7,'出荷記録１ 出荷先'!$B:$B,"&lt;="&amp;EOMONTH(M$7,0),'出荷記録１ 出荷先'!$D:$D,$H$1,'出荷記録１ 出荷先'!$E:$E,$H33,'出荷記録１ 出荷先'!$G:$G,$H$2)/SUMIFS('出荷記録１ 出荷先'!$J:$J,'出荷記録１ 出荷先'!$B:$B,"&gt;="&amp;M$7,'出荷記録１ 出荷先'!$B:$B,"&lt;="&amp;EOMONTH(M$7,0),'出荷記録１ 出荷先'!$D:$D,$H$1,'出荷記録１ 出荷先'!$E:$E,$H33,'出荷記録１ 出荷先'!$G:$G,$H$2)*VLOOKUP($H$3,$C:$D,2,FALSE)
)),"")</f>
        <v/>
      </c>
      <c r="N33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出荷先'!$E:$E,$H33,'出荷記録１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出荷先'!$E:$E,$H33,'出荷記録１ 出荷先'!$G:$G,$H$2),
SUMIFS('出荷記録１ 出荷先'!$K:$K,'出荷記録１ 出荷先'!$B:$B,"&gt;="&amp;N$7,'出荷記録１ 出荷先'!$B:$B,"&lt;="&amp;EOMONTH(N$7,0),'出荷記録１ 出荷先'!$D:$D,$H$1,'出荷記録１ 出荷先'!$E:$E,$H33,'出荷記録１ 出荷先'!$G:$G,$H$2)/SUMIFS('出荷記録１ 出荷先'!$J:$J,'出荷記録１ 出荷先'!$B:$B,"&gt;="&amp;N$7,'出荷記録１ 出荷先'!$B:$B,"&lt;="&amp;EOMONTH(N$7,0),'出荷記録１ 出荷先'!$D:$D,$H$1,'出荷記録１ 出荷先'!$E:$E,$H33,'出荷記録１ 出荷先'!$G:$G,$H$2)*VLOOKUP($H$3,$C:$D,2,FALSE)
)),"")</f>
        <v/>
      </c>
      <c r="O33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出荷先'!$E:$E,$H33,'出荷記録１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出荷先'!$E:$E,$H33,'出荷記録１ 出荷先'!$G:$G,$H$2),
SUMIFS('出荷記録１ 出荷先'!$K:$K,'出荷記録１ 出荷先'!$B:$B,"&gt;="&amp;O$7,'出荷記録１ 出荷先'!$B:$B,"&lt;="&amp;EOMONTH(O$7,0),'出荷記録１ 出荷先'!$D:$D,$H$1,'出荷記録１ 出荷先'!$E:$E,$H33,'出荷記録１ 出荷先'!$G:$G,$H$2)/SUMIFS('出荷記録１ 出荷先'!$J:$J,'出荷記録１ 出荷先'!$B:$B,"&gt;="&amp;O$7,'出荷記録１ 出荷先'!$B:$B,"&lt;="&amp;EOMONTH(O$7,0),'出荷記録１ 出荷先'!$D:$D,$H$1,'出荷記録１ 出荷先'!$E:$E,$H33,'出荷記録１ 出荷先'!$G:$G,$H$2)*VLOOKUP($H$3,$C:$D,2,FALSE)
)),"")</f>
        <v/>
      </c>
      <c r="P33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出荷先'!$E:$E,$H33,'出荷記録１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出荷先'!$E:$E,$H33,'出荷記録１ 出荷先'!$G:$G,$H$2),
SUMIFS('出荷記録１ 出荷先'!$K:$K,'出荷記録１ 出荷先'!$B:$B,"&gt;="&amp;P$7,'出荷記録１ 出荷先'!$B:$B,"&lt;="&amp;EOMONTH(P$7,0),'出荷記録１ 出荷先'!$D:$D,$H$1,'出荷記録１ 出荷先'!$E:$E,$H33,'出荷記録１ 出荷先'!$G:$G,$H$2)/SUMIFS('出荷記録１ 出荷先'!$J:$J,'出荷記録１ 出荷先'!$B:$B,"&gt;="&amp;P$7,'出荷記録１ 出荷先'!$B:$B,"&lt;="&amp;EOMONTH(P$7,0),'出荷記録１ 出荷先'!$D:$D,$H$1,'出荷記録１ 出荷先'!$E:$E,$H33,'出荷記録１ 出荷先'!$G:$G,$H$2)*VLOOKUP($H$3,$C:$D,2,FALSE)
)),"")</f>
        <v/>
      </c>
      <c r="Q33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出荷先'!$E:$E,$H33,'出荷記録１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出荷先'!$E:$E,$H33,'出荷記録１ 出荷先'!$G:$G,$H$2),
SUMIFS('出荷記録１ 出荷先'!$K:$K,'出荷記録１ 出荷先'!$B:$B,"&gt;="&amp;Q$7,'出荷記録１ 出荷先'!$B:$B,"&lt;="&amp;EOMONTH(Q$7,0),'出荷記録１ 出荷先'!$D:$D,$H$1,'出荷記録１ 出荷先'!$E:$E,$H33,'出荷記録１ 出荷先'!$G:$G,$H$2)/SUMIFS('出荷記録１ 出荷先'!$J:$J,'出荷記録１ 出荷先'!$B:$B,"&gt;="&amp;Q$7,'出荷記録１ 出荷先'!$B:$B,"&lt;="&amp;EOMONTH(Q$7,0),'出荷記録１ 出荷先'!$D:$D,$H$1,'出荷記録１ 出荷先'!$E:$E,$H33,'出荷記録１ 出荷先'!$G:$G,$H$2)*VLOOKUP($H$3,$C:$D,2,FALSE)
)),"")</f>
        <v/>
      </c>
      <c r="R33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出荷先'!$E:$E,$H33,'出荷記録１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出荷先'!$E:$E,$H33,'出荷記録１ 出荷先'!$G:$G,$H$2),
SUMIFS('出荷記録１ 出荷先'!$K:$K,'出荷記録１ 出荷先'!$B:$B,"&gt;="&amp;R$7,'出荷記録１ 出荷先'!$B:$B,"&lt;="&amp;EOMONTH(R$7,0),'出荷記録１ 出荷先'!$D:$D,$H$1,'出荷記録１ 出荷先'!$E:$E,$H33,'出荷記録１ 出荷先'!$G:$G,$H$2)/SUMIFS('出荷記録１ 出荷先'!$J:$J,'出荷記録１ 出荷先'!$B:$B,"&gt;="&amp;R$7,'出荷記録１ 出荷先'!$B:$B,"&lt;="&amp;EOMONTH(R$7,0),'出荷記録１ 出荷先'!$D:$D,$H$1,'出荷記録１ 出荷先'!$E:$E,$H33,'出荷記録１ 出荷先'!$G:$G,$H$2)*VLOOKUP($H$3,$C:$D,2,FALSE)
)),"")</f>
        <v/>
      </c>
      <c r="S33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出荷先'!$E:$E,$H33,'出荷記録１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出荷先'!$E:$E,$H33,'出荷記録１ 出荷先'!$G:$G,$H$2),
SUMIFS('出荷記録１ 出荷先'!$K:$K,'出荷記録１ 出荷先'!$B:$B,"&gt;="&amp;S$7,'出荷記録１ 出荷先'!$B:$B,"&lt;="&amp;EOMONTH(S$7,0),'出荷記録１ 出荷先'!$D:$D,$H$1,'出荷記録１ 出荷先'!$E:$E,$H33,'出荷記録１ 出荷先'!$G:$G,$H$2)/SUMIFS('出荷記録１ 出荷先'!$J:$J,'出荷記録１ 出荷先'!$B:$B,"&gt;="&amp;S$7,'出荷記録１ 出荷先'!$B:$B,"&lt;="&amp;EOMONTH(S$7,0),'出荷記録１ 出荷先'!$D:$D,$H$1,'出荷記録１ 出荷先'!$E:$E,$H33,'出荷記録１ 出荷先'!$G:$G,$H$2)*VLOOKUP($H$3,$C:$D,2,FALSE)
)),"")</f>
        <v/>
      </c>
      <c r="T33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出荷先'!$E:$E,$H33,'出荷記録１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出荷先'!$E:$E,$H33,'出荷記録１ 出荷先'!$G:$G,$H$2),
SUMIFS('出荷記録１ 出荷先'!$K:$K,'出荷記録１ 出荷先'!$B:$B,"&gt;="&amp;T$7,'出荷記録１ 出荷先'!$B:$B,"&lt;="&amp;EOMONTH(T$7,0),'出荷記録１ 出荷先'!$D:$D,$H$1,'出荷記録１ 出荷先'!$E:$E,$H33,'出荷記録１ 出荷先'!$G:$G,$H$2)/SUMIFS('出荷記録１ 出荷先'!$J:$J,'出荷記録１ 出荷先'!$B:$B,"&gt;="&amp;T$7,'出荷記録１ 出荷先'!$B:$B,"&lt;="&amp;EOMONTH(T$7,0),'出荷記録１ 出荷先'!$D:$D,$H$1,'出荷記録１ 出荷先'!$E:$E,$H33,'出荷記録１ 出荷先'!$G:$G,$H$2)*VLOOKUP($H$3,$C:$D,2,FALSE)
)),"")</f>
        <v/>
      </c>
      <c r="U33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出荷先'!$E:$E,$H33,'出荷記録１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出荷先'!$E:$E,$H33,'出荷記録１ 出荷先'!$G:$G,$H$2),
SUMIFS('出荷記録１ 出荷先'!$K:$K,'出荷記録１ 出荷先'!$B:$B,"&gt;="&amp;U$7,'出荷記録１ 出荷先'!$B:$B,"&lt;="&amp;EOMONTH(U$7,0),'出荷記録１ 出荷先'!$D:$D,$H$1,'出荷記録１ 出荷先'!$E:$E,$H33,'出荷記録１ 出荷先'!$G:$G,$H$2)/SUMIFS('出荷記録１ 出荷先'!$J:$J,'出荷記録１ 出荷先'!$B:$B,"&gt;="&amp;U$7,'出荷記録１ 出荷先'!$B:$B,"&lt;="&amp;EOMONTH(U$7,0),'出荷記録１ 出荷先'!$D:$D,$H$1,'出荷記録１ 出荷先'!$E:$E,$H33,'出荷記録１ 出荷先'!$G:$G,$H$2)*VLOOKUP($H$3,$C:$D,2,FALSE)
)),"")</f>
        <v/>
      </c>
    </row>
    <row r="34" spans="7:21" x14ac:dyDescent="0.4">
      <c r="G34">
        <v>25</v>
      </c>
      <c r="H34" s="46"/>
      <c r="I34" s="31" t="str">
        <f>IF(H34="","",
IFERROR(
IF($H$4="単位あたりの数量",
SUMIFS('出荷記録１ 出荷先'!$J:$J,'出荷記録１ 出荷先'!$D:$D,$H$1,'出荷記録１ 出荷先'!$E:$E,$H34,'出荷記録１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出荷先'!$E:$E,$H34,'出荷記録１ 出荷先'!$G:$G,$H$2,'出荷記録１ 出荷先'!B:B,"&gt;="&amp;$H$5,'出荷記録１ 出荷先'!B:B,"&lt;="&amp;$H$6),
SUMIFS('出荷記録１ 出荷先'!$K:$K,'出荷記録１ 出荷先'!$D:$D,$H$1,'出荷記録１ 出荷先'!$E:$E,$H34,'出荷記録１ 出荷先'!$G:$G,$H$2,'出荷記録１ 出荷先'!B:B,"&gt;="&amp;$H$5,'出荷記録１ 出荷先'!B:B,"&lt;="&amp;$H$6)/SUMIFS('出荷記録１ 出荷先'!$J:$J,'出荷記録１ 出荷先'!$D:$D,$H$1,'出荷記録１ 出荷先'!$E:$E,$H34,'出荷記録１ 出荷先'!$G:$G,$H$2,'出荷記録１ 出荷先'!B:B,"&gt;="&amp;$H$5,'出荷記録１ 出荷先'!B:B,"&lt;="&amp;$H$6)*VLOOKUP($H$3,$C:$D,2,FALSE)
)),""))</f>
        <v/>
      </c>
      <c r="J34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出荷先'!$E:$E,$H34,'出荷記録１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出荷先'!$E:$E,$H34,'出荷記録１ 出荷先'!$G:$G,$H$2),
SUMIFS('出荷記録１ 出荷先'!$K:$K,'出荷記録１ 出荷先'!$B:$B,"&gt;="&amp;J$7,'出荷記録１ 出荷先'!$B:$B,"&lt;="&amp;EOMONTH(J$7,0),'出荷記録１ 出荷先'!$D:$D,$H$1,'出荷記録１ 出荷先'!$E:$E,$H34,'出荷記録１ 出荷先'!$G:$G,$H$2)/SUMIFS('出荷記録１ 出荷先'!$J:$J,'出荷記録１ 出荷先'!$B:$B,"&gt;="&amp;J$7,'出荷記録１ 出荷先'!$B:$B,"&lt;="&amp;EOMONTH(J$7,0),'出荷記録１ 出荷先'!$D:$D,$H$1,'出荷記録１ 出荷先'!$E:$E,$H34,'出荷記録１ 出荷先'!$G:$G,$H$2)*VLOOKUP($H$3,$C:$D,2,FALSE)
)),"")</f>
        <v/>
      </c>
      <c r="K34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出荷先'!$E:$E,$H34,'出荷記録１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出荷先'!$E:$E,$H34,'出荷記録１ 出荷先'!$G:$G,$H$2),
SUMIFS('出荷記録１ 出荷先'!$K:$K,'出荷記録１ 出荷先'!$B:$B,"&gt;="&amp;K$7,'出荷記録１ 出荷先'!$B:$B,"&lt;="&amp;EOMONTH(K$7,0),'出荷記録１ 出荷先'!$D:$D,$H$1,'出荷記録１ 出荷先'!$E:$E,$H34,'出荷記録１ 出荷先'!$G:$G,$H$2)/SUMIFS('出荷記録１ 出荷先'!$J:$J,'出荷記録１ 出荷先'!$B:$B,"&gt;="&amp;K$7,'出荷記録１ 出荷先'!$B:$B,"&lt;="&amp;EOMONTH(K$7,0),'出荷記録１ 出荷先'!$D:$D,$H$1,'出荷記録１ 出荷先'!$E:$E,$H34,'出荷記録１ 出荷先'!$G:$G,$H$2)*VLOOKUP($H$3,$C:$D,2,FALSE)
)),"")</f>
        <v/>
      </c>
      <c r="L34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出荷先'!$E:$E,$H34,'出荷記録１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出荷先'!$E:$E,$H34,'出荷記録１ 出荷先'!$G:$G,$H$2),
SUMIFS('出荷記録１ 出荷先'!$K:$K,'出荷記録１ 出荷先'!$B:$B,"&gt;="&amp;L$7,'出荷記録１ 出荷先'!$B:$B,"&lt;="&amp;EOMONTH(L$7,0),'出荷記録１ 出荷先'!$D:$D,$H$1,'出荷記録１ 出荷先'!$E:$E,$H34,'出荷記録１ 出荷先'!$G:$G,$H$2)/SUMIFS('出荷記録１ 出荷先'!$J:$J,'出荷記録１ 出荷先'!$B:$B,"&gt;="&amp;L$7,'出荷記録１ 出荷先'!$B:$B,"&lt;="&amp;EOMONTH(L$7,0),'出荷記録１ 出荷先'!$D:$D,$H$1,'出荷記録１ 出荷先'!$E:$E,$H34,'出荷記録１ 出荷先'!$G:$G,$H$2)*VLOOKUP($H$3,$C:$D,2,FALSE)
)),"")</f>
        <v/>
      </c>
      <c r="M34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出荷先'!$E:$E,$H34,'出荷記録１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出荷先'!$E:$E,$H34,'出荷記録１ 出荷先'!$G:$G,$H$2),
SUMIFS('出荷記録１ 出荷先'!$K:$K,'出荷記録１ 出荷先'!$B:$B,"&gt;="&amp;M$7,'出荷記録１ 出荷先'!$B:$B,"&lt;="&amp;EOMONTH(M$7,0),'出荷記録１ 出荷先'!$D:$D,$H$1,'出荷記録１ 出荷先'!$E:$E,$H34,'出荷記録１ 出荷先'!$G:$G,$H$2)/SUMIFS('出荷記録１ 出荷先'!$J:$J,'出荷記録１ 出荷先'!$B:$B,"&gt;="&amp;M$7,'出荷記録１ 出荷先'!$B:$B,"&lt;="&amp;EOMONTH(M$7,0),'出荷記録１ 出荷先'!$D:$D,$H$1,'出荷記録１ 出荷先'!$E:$E,$H34,'出荷記録１ 出荷先'!$G:$G,$H$2)*VLOOKUP($H$3,$C:$D,2,FALSE)
)),"")</f>
        <v/>
      </c>
      <c r="N34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出荷先'!$E:$E,$H34,'出荷記録１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出荷先'!$E:$E,$H34,'出荷記録１ 出荷先'!$G:$G,$H$2),
SUMIFS('出荷記録１ 出荷先'!$K:$K,'出荷記録１ 出荷先'!$B:$B,"&gt;="&amp;N$7,'出荷記録１ 出荷先'!$B:$B,"&lt;="&amp;EOMONTH(N$7,0),'出荷記録１ 出荷先'!$D:$D,$H$1,'出荷記録１ 出荷先'!$E:$E,$H34,'出荷記録１ 出荷先'!$G:$G,$H$2)/SUMIFS('出荷記録１ 出荷先'!$J:$J,'出荷記録１ 出荷先'!$B:$B,"&gt;="&amp;N$7,'出荷記録１ 出荷先'!$B:$B,"&lt;="&amp;EOMONTH(N$7,0),'出荷記録１ 出荷先'!$D:$D,$H$1,'出荷記録１ 出荷先'!$E:$E,$H34,'出荷記録１ 出荷先'!$G:$G,$H$2)*VLOOKUP($H$3,$C:$D,2,FALSE)
)),"")</f>
        <v/>
      </c>
      <c r="O34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出荷先'!$E:$E,$H34,'出荷記録１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出荷先'!$E:$E,$H34,'出荷記録１ 出荷先'!$G:$G,$H$2),
SUMIFS('出荷記録１ 出荷先'!$K:$K,'出荷記録１ 出荷先'!$B:$B,"&gt;="&amp;O$7,'出荷記録１ 出荷先'!$B:$B,"&lt;="&amp;EOMONTH(O$7,0),'出荷記録１ 出荷先'!$D:$D,$H$1,'出荷記録１ 出荷先'!$E:$E,$H34,'出荷記録１ 出荷先'!$G:$G,$H$2)/SUMIFS('出荷記録１ 出荷先'!$J:$J,'出荷記録１ 出荷先'!$B:$B,"&gt;="&amp;O$7,'出荷記録１ 出荷先'!$B:$B,"&lt;="&amp;EOMONTH(O$7,0),'出荷記録１ 出荷先'!$D:$D,$H$1,'出荷記録１ 出荷先'!$E:$E,$H34,'出荷記録１ 出荷先'!$G:$G,$H$2)*VLOOKUP($H$3,$C:$D,2,FALSE)
)),"")</f>
        <v/>
      </c>
      <c r="P34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出荷先'!$E:$E,$H34,'出荷記録１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出荷先'!$E:$E,$H34,'出荷記録１ 出荷先'!$G:$G,$H$2),
SUMIFS('出荷記録１ 出荷先'!$K:$K,'出荷記録１ 出荷先'!$B:$B,"&gt;="&amp;P$7,'出荷記録１ 出荷先'!$B:$B,"&lt;="&amp;EOMONTH(P$7,0),'出荷記録１ 出荷先'!$D:$D,$H$1,'出荷記録１ 出荷先'!$E:$E,$H34,'出荷記録１ 出荷先'!$G:$G,$H$2)/SUMIFS('出荷記録１ 出荷先'!$J:$J,'出荷記録１ 出荷先'!$B:$B,"&gt;="&amp;P$7,'出荷記録１ 出荷先'!$B:$B,"&lt;="&amp;EOMONTH(P$7,0),'出荷記録１ 出荷先'!$D:$D,$H$1,'出荷記録１ 出荷先'!$E:$E,$H34,'出荷記録１ 出荷先'!$G:$G,$H$2)*VLOOKUP($H$3,$C:$D,2,FALSE)
)),"")</f>
        <v/>
      </c>
      <c r="Q34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出荷先'!$E:$E,$H34,'出荷記録１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出荷先'!$E:$E,$H34,'出荷記録１ 出荷先'!$G:$G,$H$2),
SUMIFS('出荷記録１ 出荷先'!$K:$K,'出荷記録１ 出荷先'!$B:$B,"&gt;="&amp;Q$7,'出荷記録１ 出荷先'!$B:$B,"&lt;="&amp;EOMONTH(Q$7,0),'出荷記録１ 出荷先'!$D:$D,$H$1,'出荷記録１ 出荷先'!$E:$E,$H34,'出荷記録１ 出荷先'!$G:$G,$H$2)/SUMIFS('出荷記録１ 出荷先'!$J:$J,'出荷記録１ 出荷先'!$B:$B,"&gt;="&amp;Q$7,'出荷記録１ 出荷先'!$B:$B,"&lt;="&amp;EOMONTH(Q$7,0),'出荷記録１ 出荷先'!$D:$D,$H$1,'出荷記録１ 出荷先'!$E:$E,$H34,'出荷記録１ 出荷先'!$G:$G,$H$2)*VLOOKUP($H$3,$C:$D,2,FALSE)
)),"")</f>
        <v/>
      </c>
      <c r="R34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出荷先'!$E:$E,$H34,'出荷記録１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出荷先'!$E:$E,$H34,'出荷記録１ 出荷先'!$G:$G,$H$2),
SUMIFS('出荷記録１ 出荷先'!$K:$K,'出荷記録１ 出荷先'!$B:$B,"&gt;="&amp;R$7,'出荷記録１ 出荷先'!$B:$B,"&lt;="&amp;EOMONTH(R$7,0),'出荷記録１ 出荷先'!$D:$D,$H$1,'出荷記録１ 出荷先'!$E:$E,$H34,'出荷記録１ 出荷先'!$G:$G,$H$2)/SUMIFS('出荷記録１ 出荷先'!$J:$J,'出荷記録１ 出荷先'!$B:$B,"&gt;="&amp;R$7,'出荷記録１ 出荷先'!$B:$B,"&lt;="&amp;EOMONTH(R$7,0),'出荷記録１ 出荷先'!$D:$D,$H$1,'出荷記録１ 出荷先'!$E:$E,$H34,'出荷記録１ 出荷先'!$G:$G,$H$2)*VLOOKUP($H$3,$C:$D,2,FALSE)
)),"")</f>
        <v/>
      </c>
      <c r="S34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出荷先'!$E:$E,$H34,'出荷記録１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出荷先'!$E:$E,$H34,'出荷記録１ 出荷先'!$G:$G,$H$2),
SUMIFS('出荷記録１ 出荷先'!$K:$K,'出荷記録１ 出荷先'!$B:$B,"&gt;="&amp;S$7,'出荷記録１ 出荷先'!$B:$B,"&lt;="&amp;EOMONTH(S$7,0),'出荷記録１ 出荷先'!$D:$D,$H$1,'出荷記録１ 出荷先'!$E:$E,$H34,'出荷記録１ 出荷先'!$G:$G,$H$2)/SUMIFS('出荷記録１ 出荷先'!$J:$J,'出荷記録１ 出荷先'!$B:$B,"&gt;="&amp;S$7,'出荷記録１ 出荷先'!$B:$B,"&lt;="&amp;EOMONTH(S$7,0),'出荷記録１ 出荷先'!$D:$D,$H$1,'出荷記録１ 出荷先'!$E:$E,$H34,'出荷記録１ 出荷先'!$G:$G,$H$2)*VLOOKUP($H$3,$C:$D,2,FALSE)
)),"")</f>
        <v/>
      </c>
      <c r="T34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出荷先'!$E:$E,$H34,'出荷記録１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出荷先'!$E:$E,$H34,'出荷記録１ 出荷先'!$G:$G,$H$2),
SUMIFS('出荷記録１ 出荷先'!$K:$K,'出荷記録１ 出荷先'!$B:$B,"&gt;="&amp;T$7,'出荷記録１ 出荷先'!$B:$B,"&lt;="&amp;EOMONTH(T$7,0),'出荷記録１ 出荷先'!$D:$D,$H$1,'出荷記録１ 出荷先'!$E:$E,$H34,'出荷記録１ 出荷先'!$G:$G,$H$2)/SUMIFS('出荷記録１ 出荷先'!$J:$J,'出荷記録１ 出荷先'!$B:$B,"&gt;="&amp;T$7,'出荷記録１ 出荷先'!$B:$B,"&lt;="&amp;EOMONTH(T$7,0),'出荷記録１ 出荷先'!$D:$D,$H$1,'出荷記録１ 出荷先'!$E:$E,$H34,'出荷記録１ 出荷先'!$G:$G,$H$2)*VLOOKUP($H$3,$C:$D,2,FALSE)
)),"")</f>
        <v/>
      </c>
      <c r="U34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出荷先'!$E:$E,$H34,'出荷記録１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出荷先'!$E:$E,$H34,'出荷記録１ 出荷先'!$G:$G,$H$2),
SUMIFS('出荷記録１ 出荷先'!$K:$K,'出荷記録１ 出荷先'!$B:$B,"&gt;="&amp;U$7,'出荷記録１ 出荷先'!$B:$B,"&lt;="&amp;EOMONTH(U$7,0),'出荷記録１ 出荷先'!$D:$D,$H$1,'出荷記録１ 出荷先'!$E:$E,$H34,'出荷記録１ 出荷先'!$G:$G,$H$2)/SUMIFS('出荷記録１ 出荷先'!$J:$J,'出荷記録１ 出荷先'!$B:$B,"&gt;="&amp;U$7,'出荷記録１ 出荷先'!$B:$B,"&lt;="&amp;EOMONTH(U$7,0),'出荷記録１ 出荷先'!$D:$D,$H$1,'出荷記録１ 出荷先'!$E:$E,$H34,'出荷記録１ 出荷先'!$G:$G,$H$2)*VLOOKUP($H$3,$C:$D,2,FALSE)
)),"")</f>
        <v/>
      </c>
    </row>
    <row r="35" spans="7:21" x14ac:dyDescent="0.4">
      <c r="G35">
        <v>26</v>
      </c>
      <c r="H35" s="46"/>
      <c r="I35" s="31" t="str">
        <f>IF(H35="","",
IFERROR(
IF($H$4="単位あたりの数量",
SUMIFS('出荷記録１ 出荷先'!$J:$J,'出荷記録１ 出荷先'!$D:$D,$H$1,'出荷記録１ 出荷先'!$E:$E,$H35,'出荷記録１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出荷先'!$E:$E,$H35,'出荷記録１ 出荷先'!$G:$G,$H$2,'出荷記録１ 出荷先'!B:B,"&gt;="&amp;$H$5,'出荷記録１ 出荷先'!B:B,"&lt;="&amp;$H$6),
SUMIFS('出荷記録１ 出荷先'!$K:$K,'出荷記録１ 出荷先'!$D:$D,$H$1,'出荷記録１ 出荷先'!$E:$E,$H35,'出荷記録１ 出荷先'!$G:$G,$H$2,'出荷記録１ 出荷先'!B:B,"&gt;="&amp;$H$5,'出荷記録１ 出荷先'!B:B,"&lt;="&amp;$H$6)/SUMIFS('出荷記録１ 出荷先'!$J:$J,'出荷記録１ 出荷先'!$D:$D,$H$1,'出荷記録１ 出荷先'!$E:$E,$H35,'出荷記録１ 出荷先'!$G:$G,$H$2,'出荷記録１ 出荷先'!B:B,"&gt;="&amp;$H$5,'出荷記録１ 出荷先'!B:B,"&lt;="&amp;$H$6)*VLOOKUP($H$3,$C:$D,2,FALSE)
)),""))</f>
        <v/>
      </c>
      <c r="J35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出荷先'!$E:$E,$H35,'出荷記録１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出荷先'!$E:$E,$H35,'出荷記録１ 出荷先'!$G:$G,$H$2),
SUMIFS('出荷記録１ 出荷先'!$K:$K,'出荷記録１ 出荷先'!$B:$B,"&gt;="&amp;J$7,'出荷記録１ 出荷先'!$B:$B,"&lt;="&amp;EOMONTH(J$7,0),'出荷記録１ 出荷先'!$D:$D,$H$1,'出荷記録１ 出荷先'!$E:$E,$H35,'出荷記録１ 出荷先'!$G:$G,$H$2)/SUMIFS('出荷記録１ 出荷先'!$J:$J,'出荷記録１ 出荷先'!$B:$B,"&gt;="&amp;J$7,'出荷記録１ 出荷先'!$B:$B,"&lt;="&amp;EOMONTH(J$7,0),'出荷記録１ 出荷先'!$D:$D,$H$1,'出荷記録１ 出荷先'!$E:$E,$H35,'出荷記録１ 出荷先'!$G:$G,$H$2)*VLOOKUP($H$3,$C:$D,2,FALSE)
)),"")</f>
        <v/>
      </c>
      <c r="K35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出荷先'!$E:$E,$H35,'出荷記録１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出荷先'!$E:$E,$H35,'出荷記録１ 出荷先'!$G:$G,$H$2),
SUMIFS('出荷記録１ 出荷先'!$K:$K,'出荷記録１ 出荷先'!$B:$B,"&gt;="&amp;K$7,'出荷記録１ 出荷先'!$B:$B,"&lt;="&amp;EOMONTH(K$7,0),'出荷記録１ 出荷先'!$D:$D,$H$1,'出荷記録１ 出荷先'!$E:$E,$H35,'出荷記録１ 出荷先'!$G:$G,$H$2)/SUMIFS('出荷記録１ 出荷先'!$J:$J,'出荷記録１ 出荷先'!$B:$B,"&gt;="&amp;K$7,'出荷記録１ 出荷先'!$B:$B,"&lt;="&amp;EOMONTH(K$7,0),'出荷記録１ 出荷先'!$D:$D,$H$1,'出荷記録１ 出荷先'!$E:$E,$H35,'出荷記録１ 出荷先'!$G:$G,$H$2)*VLOOKUP($H$3,$C:$D,2,FALSE)
)),"")</f>
        <v/>
      </c>
      <c r="L35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出荷先'!$E:$E,$H35,'出荷記録１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出荷先'!$E:$E,$H35,'出荷記録１ 出荷先'!$G:$G,$H$2),
SUMIFS('出荷記録１ 出荷先'!$K:$K,'出荷記録１ 出荷先'!$B:$B,"&gt;="&amp;L$7,'出荷記録１ 出荷先'!$B:$B,"&lt;="&amp;EOMONTH(L$7,0),'出荷記録１ 出荷先'!$D:$D,$H$1,'出荷記録１ 出荷先'!$E:$E,$H35,'出荷記録１ 出荷先'!$G:$G,$H$2)/SUMIFS('出荷記録１ 出荷先'!$J:$J,'出荷記録１ 出荷先'!$B:$B,"&gt;="&amp;L$7,'出荷記録１ 出荷先'!$B:$B,"&lt;="&amp;EOMONTH(L$7,0),'出荷記録１ 出荷先'!$D:$D,$H$1,'出荷記録１ 出荷先'!$E:$E,$H35,'出荷記録１ 出荷先'!$G:$G,$H$2)*VLOOKUP($H$3,$C:$D,2,FALSE)
)),"")</f>
        <v/>
      </c>
      <c r="M35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出荷先'!$E:$E,$H35,'出荷記録１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出荷先'!$E:$E,$H35,'出荷記録１ 出荷先'!$G:$G,$H$2),
SUMIFS('出荷記録１ 出荷先'!$K:$K,'出荷記録１ 出荷先'!$B:$B,"&gt;="&amp;M$7,'出荷記録１ 出荷先'!$B:$B,"&lt;="&amp;EOMONTH(M$7,0),'出荷記録１ 出荷先'!$D:$D,$H$1,'出荷記録１ 出荷先'!$E:$E,$H35,'出荷記録１ 出荷先'!$G:$G,$H$2)/SUMIFS('出荷記録１ 出荷先'!$J:$J,'出荷記録１ 出荷先'!$B:$B,"&gt;="&amp;M$7,'出荷記録１ 出荷先'!$B:$B,"&lt;="&amp;EOMONTH(M$7,0),'出荷記録１ 出荷先'!$D:$D,$H$1,'出荷記録１ 出荷先'!$E:$E,$H35,'出荷記録１ 出荷先'!$G:$G,$H$2)*VLOOKUP($H$3,$C:$D,2,FALSE)
)),"")</f>
        <v/>
      </c>
      <c r="N35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出荷先'!$E:$E,$H35,'出荷記録１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出荷先'!$E:$E,$H35,'出荷記録１ 出荷先'!$G:$G,$H$2),
SUMIFS('出荷記録１ 出荷先'!$K:$K,'出荷記録１ 出荷先'!$B:$B,"&gt;="&amp;N$7,'出荷記録１ 出荷先'!$B:$B,"&lt;="&amp;EOMONTH(N$7,0),'出荷記録１ 出荷先'!$D:$D,$H$1,'出荷記録１ 出荷先'!$E:$E,$H35,'出荷記録１ 出荷先'!$G:$G,$H$2)/SUMIFS('出荷記録１ 出荷先'!$J:$J,'出荷記録１ 出荷先'!$B:$B,"&gt;="&amp;N$7,'出荷記録１ 出荷先'!$B:$B,"&lt;="&amp;EOMONTH(N$7,0),'出荷記録１ 出荷先'!$D:$D,$H$1,'出荷記録１ 出荷先'!$E:$E,$H35,'出荷記録１ 出荷先'!$G:$G,$H$2)*VLOOKUP($H$3,$C:$D,2,FALSE)
)),"")</f>
        <v/>
      </c>
      <c r="O35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出荷先'!$E:$E,$H35,'出荷記録１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出荷先'!$E:$E,$H35,'出荷記録１ 出荷先'!$G:$G,$H$2),
SUMIFS('出荷記録１ 出荷先'!$K:$K,'出荷記録１ 出荷先'!$B:$B,"&gt;="&amp;O$7,'出荷記録１ 出荷先'!$B:$B,"&lt;="&amp;EOMONTH(O$7,0),'出荷記録１ 出荷先'!$D:$D,$H$1,'出荷記録１ 出荷先'!$E:$E,$H35,'出荷記録１ 出荷先'!$G:$G,$H$2)/SUMIFS('出荷記録１ 出荷先'!$J:$J,'出荷記録１ 出荷先'!$B:$B,"&gt;="&amp;O$7,'出荷記録１ 出荷先'!$B:$B,"&lt;="&amp;EOMONTH(O$7,0),'出荷記録１ 出荷先'!$D:$D,$H$1,'出荷記録１ 出荷先'!$E:$E,$H35,'出荷記録１ 出荷先'!$G:$G,$H$2)*VLOOKUP($H$3,$C:$D,2,FALSE)
)),"")</f>
        <v/>
      </c>
      <c r="P35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出荷先'!$E:$E,$H35,'出荷記録１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出荷先'!$E:$E,$H35,'出荷記録１ 出荷先'!$G:$G,$H$2),
SUMIFS('出荷記録１ 出荷先'!$K:$K,'出荷記録１ 出荷先'!$B:$B,"&gt;="&amp;P$7,'出荷記録１ 出荷先'!$B:$B,"&lt;="&amp;EOMONTH(P$7,0),'出荷記録１ 出荷先'!$D:$D,$H$1,'出荷記録１ 出荷先'!$E:$E,$H35,'出荷記録１ 出荷先'!$G:$G,$H$2)/SUMIFS('出荷記録１ 出荷先'!$J:$J,'出荷記録１ 出荷先'!$B:$B,"&gt;="&amp;P$7,'出荷記録１ 出荷先'!$B:$B,"&lt;="&amp;EOMONTH(P$7,0),'出荷記録１ 出荷先'!$D:$D,$H$1,'出荷記録１ 出荷先'!$E:$E,$H35,'出荷記録１ 出荷先'!$G:$G,$H$2)*VLOOKUP($H$3,$C:$D,2,FALSE)
)),"")</f>
        <v/>
      </c>
      <c r="Q35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出荷先'!$E:$E,$H35,'出荷記録１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出荷先'!$E:$E,$H35,'出荷記録１ 出荷先'!$G:$G,$H$2),
SUMIFS('出荷記録１ 出荷先'!$K:$K,'出荷記録１ 出荷先'!$B:$B,"&gt;="&amp;Q$7,'出荷記録１ 出荷先'!$B:$B,"&lt;="&amp;EOMONTH(Q$7,0),'出荷記録１ 出荷先'!$D:$D,$H$1,'出荷記録１ 出荷先'!$E:$E,$H35,'出荷記録１ 出荷先'!$G:$G,$H$2)/SUMIFS('出荷記録１ 出荷先'!$J:$J,'出荷記録１ 出荷先'!$B:$B,"&gt;="&amp;Q$7,'出荷記録１ 出荷先'!$B:$B,"&lt;="&amp;EOMONTH(Q$7,0),'出荷記録１ 出荷先'!$D:$D,$H$1,'出荷記録１ 出荷先'!$E:$E,$H35,'出荷記録１ 出荷先'!$G:$G,$H$2)*VLOOKUP($H$3,$C:$D,2,FALSE)
)),"")</f>
        <v/>
      </c>
      <c r="R35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出荷先'!$E:$E,$H35,'出荷記録１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出荷先'!$E:$E,$H35,'出荷記録１ 出荷先'!$G:$G,$H$2),
SUMIFS('出荷記録１ 出荷先'!$K:$K,'出荷記録１ 出荷先'!$B:$B,"&gt;="&amp;R$7,'出荷記録１ 出荷先'!$B:$B,"&lt;="&amp;EOMONTH(R$7,0),'出荷記録１ 出荷先'!$D:$D,$H$1,'出荷記録１ 出荷先'!$E:$E,$H35,'出荷記録１ 出荷先'!$G:$G,$H$2)/SUMIFS('出荷記録１ 出荷先'!$J:$J,'出荷記録１ 出荷先'!$B:$B,"&gt;="&amp;R$7,'出荷記録１ 出荷先'!$B:$B,"&lt;="&amp;EOMONTH(R$7,0),'出荷記録１ 出荷先'!$D:$D,$H$1,'出荷記録１ 出荷先'!$E:$E,$H35,'出荷記録１ 出荷先'!$G:$G,$H$2)*VLOOKUP($H$3,$C:$D,2,FALSE)
)),"")</f>
        <v/>
      </c>
      <c r="S35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出荷先'!$E:$E,$H35,'出荷記録１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出荷先'!$E:$E,$H35,'出荷記録１ 出荷先'!$G:$G,$H$2),
SUMIFS('出荷記録１ 出荷先'!$K:$K,'出荷記録１ 出荷先'!$B:$B,"&gt;="&amp;S$7,'出荷記録１ 出荷先'!$B:$B,"&lt;="&amp;EOMONTH(S$7,0),'出荷記録１ 出荷先'!$D:$D,$H$1,'出荷記録１ 出荷先'!$E:$E,$H35,'出荷記録１ 出荷先'!$G:$G,$H$2)/SUMIFS('出荷記録１ 出荷先'!$J:$J,'出荷記録１ 出荷先'!$B:$B,"&gt;="&amp;S$7,'出荷記録１ 出荷先'!$B:$B,"&lt;="&amp;EOMONTH(S$7,0),'出荷記録１ 出荷先'!$D:$D,$H$1,'出荷記録１ 出荷先'!$E:$E,$H35,'出荷記録１ 出荷先'!$G:$G,$H$2)*VLOOKUP($H$3,$C:$D,2,FALSE)
)),"")</f>
        <v/>
      </c>
      <c r="T35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出荷先'!$E:$E,$H35,'出荷記録１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出荷先'!$E:$E,$H35,'出荷記録１ 出荷先'!$G:$G,$H$2),
SUMIFS('出荷記録１ 出荷先'!$K:$K,'出荷記録１ 出荷先'!$B:$B,"&gt;="&amp;T$7,'出荷記録１ 出荷先'!$B:$B,"&lt;="&amp;EOMONTH(T$7,0),'出荷記録１ 出荷先'!$D:$D,$H$1,'出荷記録１ 出荷先'!$E:$E,$H35,'出荷記録１ 出荷先'!$G:$G,$H$2)/SUMIFS('出荷記録１ 出荷先'!$J:$J,'出荷記録１ 出荷先'!$B:$B,"&gt;="&amp;T$7,'出荷記録１ 出荷先'!$B:$B,"&lt;="&amp;EOMONTH(T$7,0),'出荷記録１ 出荷先'!$D:$D,$H$1,'出荷記録１ 出荷先'!$E:$E,$H35,'出荷記録１ 出荷先'!$G:$G,$H$2)*VLOOKUP($H$3,$C:$D,2,FALSE)
)),"")</f>
        <v/>
      </c>
      <c r="U35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出荷先'!$E:$E,$H35,'出荷記録１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出荷先'!$E:$E,$H35,'出荷記録１ 出荷先'!$G:$G,$H$2),
SUMIFS('出荷記録１ 出荷先'!$K:$K,'出荷記録１ 出荷先'!$B:$B,"&gt;="&amp;U$7,'出荷記録１ 出荷先'!$B:$B,"&lt;="&amp;EOMONTH(U$7,0),'出荷記録１ 出荷先'!$D:$D,$H$1,'出荷記録１ 出荷先'!$E:$E,$H35,'出荷記録１ 出荷先'!$G:$G,$H$2)/SUMIFS('出荷記録１ 出荷先'!$J:$J,'出荷記録１ 出荷先'!$B:$B,"&gt;="&amp;U$7,'出荷記録１ 出荷先'!$B:$B,"&lt;="&amp;EOMONTH(U$7,0),'出荷記録１ 出荷先'!$D:$D,$H$1,'出荷記録１ 出荷先'!$E:$E,$H35,'出荷記録１ 出荷先'!$G:$G,$H$2)*VLOOKUP($H$3,$C:$D,2,FALSE)
)),"")</f>
        <v/>
      </c>
    </row>
    <row r="36" spans="7:21" x14ac:dyDescent="0.4">
      <c r="G36">
        <v>27</v>
      </c>
      <c r="H36" s="46"/>
      <c r="I36" s="31" t="str">
        <f>IF(H36="","",
IFERROR(
IF($H$4="単位あたりの数量",
SUMIFS('出荷記録１ 出荷先'!$J:$J,'出荷記録１ 出荷先'!$D:$D,$H$1,'出荷記録１ 出荷先'!$E:$E,$H36,'出荷記録１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出荷先'!$E:$E,$H36,'出荷記録１ 出荷先'!$G:$G,$H$2,'出荷記録１ 出荷先'!B:B,"&gt;="&amp;$H$5,'出荷記録１ 出荷先'!B:B,"&lt;="&amp;$H$6),
SUMIFS('出荷記録１ 出荷先'!$K:$K,'出荷記録１ 出荷先'!$D:$D,$H$1,'出荷記録１ 出荷先'!$E:$E,$H36,'出荷記録１ 出荷先'!$G:$G,$H$2,'出荷記録１ 出荷先'!B:B,"&gt;="&amp;$H$5,'出荷記録１ 出荷先'!B:B,"&lt;="&amp;$H$6)/SUMIFS('出荷記録１ 出荷先'!$J:$J,'出荷記録１ 出荷先'!$D:$D,$H$1,'出荷記録１ 出荷先'!$E:$E,$H36,'出荷記録１ 出荷先'!$G:$G,$H$2,'出荷記録１ 出荷先'!B:B,"&gt;="&amp;$H$5,'出荷記録１ 出荷先'!B:B,"&lt;="&amp;$H$6)*VLOOKUP($H$3,$C:$D,2,FALSE)
)),""))</f>
        <v/>
      </c>
      <c r="J36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出荷先'!$E:$E,$H36,'出荷記録１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出荷先'!$E:$E,$H36,'出荷記録１ 出荷先'!$G:$G,$H$2),
SUMIFS('出荷記録１ 出荷先'!$K:$K,'出荷記録１ 出荷先'!$B:$B,"&gt;="&amp;J$7,'出荷記録１ 出荷先'!$B:$B,"&lt;="&amp;EOMONTH(J$7,0),'出荷記録１ 出荷先'!$D:$D,$H$1,'出荷記録１ 出荷先'!$E:$E,$H36,'出荷記録１ 出荷先'!$G:$G,$H$2)/SUMIFS('出荷記録１ 出荷先'!$J:$J,'出荷記録１ 出荷先'!$B:$B,"&gt;="&amp;J$7,'出荷記録１ 出荷先'!$B:$B,"&lt;="&amp;EOMONTH(J$7,0),'出荷記録１ 出荷先'!$D:$D,$H$1,'出荷記録１ 出荷先'!$E:$E,$H36,'出荷記録１ 出荷先'!$G:$G,$H$2)*VLOOKUP($H$3,$C:$D,2,FALSE)
)),"")</f>
        <v/>
      </c>
      <c r="K36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出荷先'!$E:$E,$H36,'出荷記録１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出荷先'!$E:$E,$H36,'出荷記録１ 出荷先'!$G:$G,$H$2),
SUMIFS('出荷記録１ 出荷先'!$K:$K,'出荷記録１ 出荷先'!$B:$B,"&gt;="&amp;K$7,'出荷記録１ 出荷先'!$B:$B,"&lt;="&amp;EOMONTH(K$7,0),'出荷記録１ 出荷先'!$D:$D,$H$1,'出荷記録１ 出荷先'!$E:$E,$H36,'出荷記録１ 出荷先'!$G:$G,$H$2)/SUMIFS('出荷記録１ 出荷先'!$J:$J,'出荷記録１ 出荷先'!$B:$B,"&gt;="&amp;K$7,'出荷記録１ 出荷先'!$B:$B,"&lt;="&amp;EOMONTH(K$7,0),'出荷記録１ 出荷先'!$D:$D,$H$1,'出荷記録１ 出荷先'!$E:$E,$H36,'出荷記録１ 出荷先'!$G:$G,$H$2)*VLOOKUP($H$3,$C:$D,2,FALSE)
)),"")</f>
        <v/>
      </c>
      <c r="L36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出荷先'!$E:$E,$H36,'出荷記録１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出荷先'!$E:$E,$H36,'出荷記録１ 出荷先'!$G:$G,$H$2),
SUMIFS('出荷記録１ 出荷先'!$K:$K,'出荷記録１ 出荷先'!$B:$B,"&gt;="&amp;L$7,'出荷記録１ 出荷先'!$B:$B,"&lt;="&amp;EOMONTH(L$7,0),'出荷記録１ 出荷先'!$D:$D,$H$1,'出荷記録１ 出荷先'!$E:$E,$H36,'出荷記録１ 出荷先'!$G:$G,$H$2)/SUMIFS('出荷記録１ 出荷先'!$J:$J,'出荷記録１ 出荷先'!$B:$B,"&gt;="&amp;L$7,'出荷記録１ 出荷先'!$B:$B,"&lt;="&amp;EOMONTH(L$7,0),'出荷記録１ 出荷先'!$D:$D,$H$1,'出荷記録１ 出荷先'!$E:$E,$H36,'出荷記録１ 出荷先'!$G:$G,$H$2)*VLOOKUP($H$3,$C:$D,2,FALSE)
)),"")</f>
        <v/>
      </c>
      <c r="M36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出荷先'!$E:$E,$H36,'出荷記録１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出荷先'!$E:$E,$H36,'出荷記録１ 出荷先'!$G:$G,$H$2),
SUMIFS('出荷記録１ 出荷先'!$K:$K,'出荷記録１ 出荷先'!$B:$B,"&gt;="&amp;M$7,'出荷記録１ 出荷先'!$B:$B,"&lt;="&amp;EOMONTH(M$7,0),'出荷記録１ 出荷先'!$D:$D,$H$1,'出荷記録１ 出荷先'!$E:$E,$H36,'出荷記録１ 出荷先'!$G:$G,$H$2)/SUMIFS('出荷記録１ 出荷先'!$J:$J,'出荷記録１ 出荷先'!$B:$B,"&gt;="&amp;M$7,'出荷記録１ 出荷先'!$B:$B,"&lt;="&amp;EOMONTH(M$7,0),'出荷記録１ 出荷先'!$D:$D,$H$1,'出荷記録１ 出荷先'!$E:$E,$H36,'出荷記録１ 出荷先'!$G:$G,$H$2)*VLOOKUP($H$3,$C:$D,2,FALSE)
)),"")</f>
        <v/>
      </c>
      <c r="N36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出荷先'!$E:$E,$H36,'出荷記録１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出荷先'!$E:$E,$H36,'出荷記録１ 出荷先'!$G:$G,$H$2),
SUMIFS('出荷記録１ 出荷先'!$K:$K,'出荷記録１ 出荷先'!$B:$B,"&gt;="&amp;N$7,'出荷記録１ 出荷先'!$B:$B,"&lt;="&amp;EOMONTH(N$7,0),'出荷記録１ 出荷先'!$D:$D,$H$1,'出荷記録１ 出荷先'!$E:$E,$H36,'出荷記録１ 出荷先'!$G:$G,$H$2)/SUMIFS('出荷記録１ 出荷先'!$J:$J,'出荷記録１ 出荷先'!$B:$B,"&gt;="&amp;N$7,'出荷記録１ 出荷先'!$B:$B,"&lt;="&amp;EOMONTH(N$7,0),'出荷記録１ 出荷先'!$D:$D,$H$1,'出荷記録１ 出荷先'!$E:$E,$H36,'出荷記録１ 出荷先'!$G:$G,$H$2)*VLOOKUP($H$3,$C:$D,2,FALSE)
)),"")</f>
        <v/>
      </c>
      <c r="O36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出荷先'!$E:$E,$H36,'出荷記録１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出荷先'!$E:$E,$H36,'出荷記録１ 出荷先'!$G:$G,$H$2),
SUMIFS('出荷記録１ 出荷先'!$K:$K,'出荷記録１ 出荷先'!$B:$B,"&gt;="&amp;O$7,'出荷記録１ 出荷先'!$B:$B,"&lt;="&amp;EOMONTH(O$7,0),'出荷記録１ 出荷先'!$D:$D,$H$1,'出荷記録１ 出荷先'!$E:$E,$H36,'出荷記録１ 出荷先'!$G:$G,$H$2)/SUMIFS('出荷記録１ 出荷先'!$J:$J,'出荷記録１ 出荷先'!$B:$B,"&gt;="&amp;O$7,'出荷記録１ 出荷先'!$B:$B,"&lt;="&amp;EOMONTH(O$7,0),'出荷記録１ 出荷先'!$D:$D,$H$1,'出荷記録１ 出荷先'!$E:$E,$H36,'出荷記録１ 出荷先'!$G:$G,$H$2)*VLOOKUP($H$3,$C:$D,2,FALSE)
)),"")</f>
        <v/>
      </c>
      <c r="P36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出荷先'!$E:$E,$H36,'出荷記録１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出荷先'!$E:$E,$H36,'出荷記録１ 出荷先'!$G:$G,$H$2),
SUMIFS('出荷記録１ 出荷先'!$K:$K,'出荷記録１ 出荷先'!$B:$B,"&gt;="&amp;P$7,'出荷記録１ 出荷先'!$B:$B,"&lt;="&amp;EOMONTH(P$7,0),'出荷記録１ 出荷先'!$D:$D,$H$1,'出荷記録１ 出荷先'!$E:$E,$H36,'出荷記録１ 出荷先'!$G:$G,$H$2)/SUMIFS('出荷記録１ 出荷先'!$J:$J,'出荷記録１ 出荷先'!$B:$B,"&gt;="&amp;P$7,'出荷記録１ 出荷先'!$B:$B,"&lt;="&amp;EOMONTH(P$7,0),'出荷記録１ 出荷先'!$D:$D,$H$1,'出荷記録１ 出荷先'!$E:$E,$H36,'出荷記録１ 出荷先'!$G:$G,$H$2)*VLOOKUP($H$3,$C:$D,2,FALSE)
)),"")</f>
        <v/>
      </c>
      <c r="Q36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出荷先'!$E:$E,$H36,'出荷記録１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出荷先'!$E:$E,$H36,'出荷記録１ 出荷先'!$G:$G,$H$2),
SUMIFS('出荷記録１ 出荷先'!$K:$K,'出荷記録１ 出荷先'!$B:$B,"&gt;="&amp;Q$7,'出荷記録１ 出荷先'!$B:$B,"&lt;="&amp;EOMONTH(Q$7,0),'出荷記録１ 出荷先'!$D:$D,$H$1,'出荷記録１ 出荷先'!$E:$E,$H36,'出荷記録１ 出荷先'!$G:$G,$H$2)/SUMIFS('出荷記録１ 出荷先'!$J:$J,'出荷記録１ 出荷先'!$B:$B,"&gt;="&amp;Q$7,'出荷記録１ 出荷先'!$B:$B,"&lt;="&amp;EOMONTH(Q$7,0),'出荷記録１ 出荷先'!$D:$D,$H$1,'出荷記録１ 出荷先'!$E:$E,$H36,'出荷記録１ 出荷先'!$G:$G,$H$2)*VLOOKUP($H$3,$C:$D,2,FALSE)
)),"")</f>
        <v/>
      </c>
      <c r="R36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出荷先'!$E:$E,$H36,'出荷記録１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出荷先'!$E:$E,$H36,'出荷記録１ 出荷先'!$G:$G,$H$2),
SUMIFS('出荷記録１ 出荷先'!$K:$K,'出荷記録１ 出荷先'!$B:$B,"&gt;="&amp;R$7,'出荷記録１ 出荷先'!$B:$B,"&lt;="&amp;EOMONTH(R$7,0),'出荷記録１ 出荷先'!$D:$D,$H$1,'出荷記録１ 出荷先'!$E:$E,$H36,'出荷記録１ 出荷先'!$G:$G,$H$2)/SUMIFS('出荷記録１ 出荷先'!$J:$J,'出荷記録１ 出荷先'!$B:$B,"&gt;="&amp;R$7,'出荷記録１ 出荷先'!$B:$B,"&lt;="&amp;EOMONTH(R$7,0),'出荷記録１ 出荷先'!$D:$D,$H$1,'出荷記録１ 出荷先'!$E:$E,$H36,'出荷記録１ 出荷先'!$G:$G,$H$2)*VLOOKUP($H$3,$C:$D,2,FALSE)
)),"")</f>
        <v/>
      </c>
      <c r="S36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出荷先'!$E:$E,$H36,'出荷記録１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出荷先'!$E:$E,$H36,'出荷記録１ 出荷先'!$G:$G,$H$2),
SUMIFS('出荷記録１ 出荷先'!$K:$K,'出荷記録１ 出荷先'!$B:$B,"&gt;="&amp;S$7,'出荷記録１ 出荷先'!$B:$B,"&lt;="&amp;EOMONTH(S$7,0),'出荷記録１ 出荷先'!$D:$D,$H$1,'出荷記録１ 出荷先'!$E:$E,$H36,'出荷記録１ 出荷先'!$G:$G,$H$2)/SUMIFS('出荷記録１ 出荷先'!$J:$J,'出荷記録１ 出荷先'!$B:$B,"&gt;="&amp;S$7,'出荷記録１ 出荷先'!$B:$B,"&lt;="&amp;EOMONTH(S$7,0),'出荷記録１ 出荷先'!$D:$D,$H$1,'出荷記録１ 出荷先'!$E:$E,$H36,'出荷記録１ 出荷先'!$G:$G,$H$2)*VLOOKUP($H$3,$C:$D,2,FALSE)
)),"")</f>
        <v/>
      </c>
      <c r="T36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出荷先'!$E:$E,$H36,'出荷記録１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出荷先'!$E:$E,$H36,'出荷記録１ 出荷先'!$G:$G,$H$2),
SUMIFS('出荷記録１ 出荷先'!$K:$K,'出荷記録１ 出荷先'!$B:$B,"&gt;="&amp;T$7,'出荷記録１ 出荷先'!$B:$B,"&lt;="&amp;EOMONTH(T$7,0),'出荷記録１ 出荷先'!$D:$D,$H$1,'出荷記録１ 出荷先'!$E:$E,$H36,'出荷記録１ 出荷先'!$G:$G,$H$2)/SUMIFS('出荷記録１ 出荷先'!$J:$J,'出荷記録１ 出荷先'!$B:$B,"&gt;="&amp;T$7,'出荷記録１ 出荷先'!$B:$B,"&lt;="&amp;EOMONTH(T$7,0),'出荷記録１ 出荷先'!$D:$D,$H$1,'出荷記録１ 出荷先'!$E:$E,$H36,'出荷記録１ 出荷先'!$G:$G,$H$2)*VLOOKUP($H$3,$C:$D,2,FALSE)
)),"")</f>
        <v/>
      </c>
      <c r="U36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出荷先'!$E:$E,$H36,'出荷記録１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出荷先'!$E:$E,$H36,'出荷記録１ 出荷先'!$G:$G,$H$2),
SUMIFS('出荷記録１ 出荷先'!$K:$K,'出荷記録１ 出荷先'!$B:$B,"&gt;="&amp;U$7,'出荷記録１ 出荷先'!$B:$B,"&lt;="&amp;EOMONTH(U$7,0),'出荷記録１ 出荷先'!$D:$D,$H$1,'出荷記録１ 出荷先'!$E:$E,$H36,'出荷記録１ 出荷先'!$G:$G,$H$2)/SUMIFS('出荷記録１ 出荷先'!$J:$J,'出荷記録１ 出荷先'!$B:$B,"&gt;="&amp;U$7,'出荷記録１ 出荷先'!$B:$B,"&lt;="&amp;EOMONTH(U$7,0),'出荷記録１ 出荷先'!$D:$D,$H$1,'出荷記録１ 出荷先'!$E:$E,$H36,'出荷記録１ 出荷先'!$G:$G,$H$2)*VLOOKUP($H$3,$C:$D,2,FALSE)
)),"")</f>
        <v/>
      </c>
    </row>
    <row r="37" spans="7:21" x14ac:dyDescent="0.4">
      <c r="G37">
        <v>28</v>
      </c>
      <c r="H37" s="46"/>
      <c r="I37" s="31" t="str">
        <f>IF(H37="","",
IFERROR(
IF($H$4="単位あたりの数量",
SUMIFS('出荷記録１ 出荷先'!$J:$J,'出荷記録１ 出荷先'!$D:$D,$H$1,'出荷記録１ 出荷先'!$E:$E,$H37,'出荷記録１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出荷先'!$E:$E,$H37,'出荷記録１ 出荷先'!$G:$G,$H$2,'出荷記録１ 出荷先'!B:B,"&gt;="&amp;$H$5,'出荷記録１ 出荷先'!B:B,"&lt;="&amp;$H$6),
SUMIFS('出荷記録１ 出荷先'!$K:$K,'出荷記録１ 出荷先'!$D:$D,$H$1,'出荷記録１ 出荷先'!$E:$E,$H37,'出荷記録１ 出荷先'!$G:$G,$H$2,'出荷記録１ 出荷先'!B:B,"&gt;="&amp;$H$5,'出荷記録１ 出荷先'!B:B,"&lt;="&amp;$H$6)/SUMIFS('出荷記録１ 出荷先'!$J:$J,'出荷記録１ 出荷先'!$D:$D,$H$1,'出荷記録１ 出荷先'!$E:$E,$H37,'出荷記録１ 出荷先'!$G:$G,$H$2,'出荷記録１ 出荷先'!B:B,"&gt;="&amp;$H$5,'出荷記録１ 出荷先'!B:B,"&lt;="&amp;$H$6)*VLOOKUP($H$3,$C:$D,2,FALSE)
)),""))</f>
        <v/>
      </c>
      <c r="J37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出荷先'!$E:$E,$H37,'出荷記録１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出荷先'!$E:$E,$H37,'出荷記録１ 出荷先'!$G:$G,$H$2),
SUMIFS('出荷記録１ 出荷先'!$K:$K,'出荷記録１ 出荷先'!$B:$B,"&gt;="&amp;J$7,'出荷記録１ 出荷先'!$B:$B,"&lt;="&amp;EOMONTH(J$7,0),'出荷記録１ 出荷先'!$D:$D,$H$1,'出荷記録１ 出荷先'!$E:$E,$H37,'出荷記録１ 出荷先'!$G:$G,$H$2)/SUMIFS('出荷記録１ 出荷先'!$J:$J,'出荷記録１ 出荷先'!$B:$B,"&gt;="&amp;J$7,'出荷記録１ 出荷先'!$B:$B,"&lt;="&amp;EOMONTH(J$7,0),'出荷記録１ 出荷先'!$D:$D,$H$1,'出荷記録１ 出荷先'!$E:$E,$H37,'出荷記録１ 出荷先'!$G:$G,$H$2)*VLOOKUP($H$3,$C:$D,2,FALSE)
)),"")</f>
        <v/>
      </c>
      <c r="K37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出荷先'!$E:$E,$H37,'出荷記録１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出荷先'!$E:$E,$H37,'出荷記録１ 出荷先'!$G:$G,$H$2),
SUMIFS('出荷記録１ 出荷先'!$K:$K,'出荷記録１ 出荷先'!$B:$B,"&gt;="&amp;K$7,'出荷記録１ 出荷先'!$B:$B,"&lt;="&amp;EOMONTH(K$7,0),'出荷記録１ 出荷先'!$D:$D,$H$1,'出荷記録１ 出荷先'!$E:$E,$H37,'出荷記録１ 出荷先'!$G:$G,$H$2)/SUMIFS('出荷記録１ 出荷先'!$J:$J,'出荷記録１ 出荷先'!$B:$B,"&gt;="&amp;K$7,'出荷記録１ 出荷先'!$B:$B,"&lt;="&amp;EOMONTH(K$7,0),'出荷記録１ 出荷先'!$D:$D,$H$1,'出荷記録１ 出荷先'!$E:$E,$H37,'出荷記録１ 出荷先'!$G:$G,$H$2)*VLOOKUP($H$3,$C:$D,2,FALSE)
)),"")</f>
        <v/>
      </c>
      <c r="L37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出荷先'!$E:$E,$H37,'出荷記録１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出荷先'!$E:$E,$H37,'出荷記録１ 出荷先'!$G:$G,$H$2),
SUMIFS('出荷記録１ 出荷先'!$K:$K,'出荷記録１ 出荷先'!$B:$B,"&gt;="&amp;L$7,'出荷記録１ 出荷先'!$B:$B,"&lt;="&amp;EOMONTH(L$7,0),'出荷記録１ 出荷先'!$D:$D,$H$1,'出荷記録１ 出荷先'!$E:$E,$H37,'出荷記録１ 出荷先'!$G:$G,$H$2)/SUMIFS('出荷記録１ 出荷先'!$J:$J,'出荷記録１ 出荷先'!$B:$B,"&gt;="&amp;L$7,'出荷記録１ 出荷先'!$B:$B,"&lt;="&amp;EOMONTH(L$7,0),'出荷記録１ 出荷先'!$D:$D,$H$1,'出荷記録１ 出荷先'!$E:$E,$H37,'出荷記録１ 出荷先'!$G:$G,$H$2)*VLOOKUP($H$3,$C:$D,2,FALSE)
)),"")</f>
        <v/>
      </c>
      <c r="M37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出荷先'!$E:$E,$H37,'出荷記録１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出荷先'!$E:$E,$H37,'出荷記録１ 出荷先'!$G:$G,$H$2),
SUMIFS('出荷記録１ 出荷先'!$K:$K,'出荷記録１ 出荷先'!$B:$B,"&gt;="&amp;M$7,'出荷記録１ 出荷先'!$B:$B,"&lt;="&amp;EOMONTH(M$7,0),'出荷記録１ 出荷先'!$D:$D,$H$1,'出荷記録１ 出荷先'!$E:$E,$H37,'出荷記録１ 出荷先'!$G:$G,$H$2)/SUMIFS('出荷記録１ 出荷先'!$J:$J,'出荷記録１ 出荷先'!$B:$B,"&gt;="&amp;M$7,'出荷記録１ 出荷先'!$B:$B,"&lt;="&amp;EOMONTH(M$7,0),'出荷記録１ 出荷先'!$D:$D,$H$1,'出荷記録１ 出荷先'!$E:$E,$H37,'出荷記録１ 出荷先'!$G:$G,$H$2)*VLOOKUP($H$3,$C:$D,2,FALSE)
)),"")</f>
        <v/>
      </c>
      <c r="N37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出荷先'!$E:$E,$H37,'出荷記録１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出荷先'!$E:$E,$H37,'出荷記録１ 出荷先'!$G:$G,$H$2),
SUMIFS('出荷記録１ 出荷先'!$K:$K,'出荷記録１ 出荷先'!$B:$B,"&gt;="&amp;N$7,'出荷記録１ 出荷先'!$B:$B,"&lt;="&amp;EOMONTH(N$7,0),'出荷記録１ 出荷先'!$D:$D,$H$1,'出荷記録１ 出荷先'!$E:$E,$H37,'出荷記録１ 出荷先'!$G:$G,$H$2)/SUMIFS('出荷記録１ 出荷先'!$J:$J,'出荷記録１ 出荷先'!$B:$B,"&gt;="&amp;N$7,'出荷記録１ 出荷先'!$B:$B,"&lt;="&amp;EOMONTH(N$7,0),'出荷記録１ 出荷先'!$D:$D,$H$1,'出荷記録１ 出荷先'!$E:$E,$H37,'出荷記録１ 出荷先'!$G:$G,$H$2)*VLOOKUP($H$3,$C:$D,2,FALSE)
)),"")</f>
        <v/>
      </c>
      <c r="O37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出荷先'!$E:$E,$H37,'出荷記録１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出荷先'!$E:$E,$H37,'出荷記録１ 出荷先'!$G:$G,$H$2),
SUMIFS('出荷記録１ 出荷先'!$K:$K,'出荷記録１ 出荷先'!$B:$B,"&gt;="&amp;O$7,'出荷記録１ 出荷先'!$B:$B,"&lt;="&amp;EOMONTH(O$7,0),'出荷記録１ 出荷先'!$D:$D,$H$1,'出荷記録１ 出荷先'!$E:$E,$H37,'出荷記録１ 出荷先'!$G:$G,$H$2)/SUMIFS('出荷記録１ 出荷先'!$J:$J,'出荷記録１ 出荷先'!$B:$B,"&gt;="&amp;O$7,'出荷記録１ 出荷先'!$B:$B,"&lt;="&amp;EOMONTH(O$7,0),'出荷記録１ 出荷先'!$D:$D,$H$1,'出荷記録１ 出荷先'!$E:$E,$H37,'出荷記録１ 出荷先'!$G:$G,$H$2)*VLOOKUP($H$3,$C:$D,2,FALSE)
)),"")</f>
        <v/>
      </c>
      <c r="P37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出荷先'!$E:$E,$H37,'出荷記録１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出荷先'!$E:$E,$H37,'出荷記録１ 出荷先'!$G:$G,$H$2),
SUMIFS('出荷記録１ 出荷先'!$K:$K,'出荷記録１ 出荷先'!$B:$B,"&gt;="&amp;P$7,'出荷記録１ 出荷先'!$B:$B,"&lt;="&amp;EOMONTH(P$7,0),'出荷記録１ 出荷先'!$D:$D,$H$1,'出荷記録１ 出荷先'!$E:$E,$H37,'出荷記録１ 出荷先'!$G:$G,$H$2)/SUMIFS('出荷記録１ 出荷先'!$J:$J,'出荷記録１ 出荷先'!$B:$B,"&gt;="&amp;P$7,'出荷記録１ 出荷先'!$B:$B,"&lt;="&amp;EOMONTH(P$7,0),'出荷記録１ 出荷先'!$D:$D,$H$1,'出荷記録１ 出荷先'!$E:$E,$H37,'出荷記録１ 出荷先'!$G:$G,$H$2)*VLOOKUP($H$3,$C:$D,2,FALSE)
)),"")</f>
        <v/>
      </c>
      <c r="Q37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出荷先'!$E:$E,$H37,'出荷記録１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出荷先'!$E:$E,$H37,'出荷記録１ 出荷先'!$G:$G,$H$2),
SUMIFS('出荷記録１ 出荷先'!$K:$K,'出荷記録１ 出荷先'!$B:$B,"&gt;="&amp;Q$7,'出荷記録１ 出荷先'!$B:$B,"&lt;="&amp;EOMONTH(Q$7,0),'出荷記録１ 出荷先'!$D:$D,$H$1,'出荷記録１ 出荷先'!$E:$E,$H37,'出荷記録１ 出荷先'!$G:$G,$H$2)/SUMIFS('出荷記録１ 出荷先'!$J:$J,'出荷記録１ 出荷先'!$B:$B,"&gt;="&amp;Q$7,'出荷記録１ 出荷先'!$B:$B,"&lt;="&amp;EOMONTH(Q$7,0),'出荷記録１ 出荷先'!$D:$D,$H$1,'出荷記録１ 出荷先'!$E:$E,$H37,'出荷記録１ 出荷先'!$G:$G,$H$2)*VLOOKUP($H$3,$C:$D,2,FALSE)
)),"")</f>
        <v/>
      </c>
      <c r="R37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出荷先'!$E:$E,$H37,'出荷記録１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出荷先'!$E:$E,$H37,'出荷記録１ 出荷先'!$G:$G,$H$2),
SUMIFS('出荷記録１ 出荷先'!$K:$K,'出荷記録１ 出荷先'!$B:$B,"&gt;="&amp;R$7,'出荷記録１ 出荷先'!$B:$B,"&lt;="&amp;EOMONTH(R$7,0),'出荷記録１ 出荷先'!$D:$D,$H$1,'出荷記録１ 出荷先'!$E:$E,$H37,'出荷記録１ 出荷先'!$G:$G,$H$2)/SUMIFS('出荷記録１ 出荷先'!$J:$J,'出荷記録１ 出荷先'!$B:$B,"&gt;="&amp;R$7,'出荷記録１ 出荷先'!$B:$B,"&lt;="&amp;EOMONTH(R$7,0),'出荷記録１ 出荷先'!$D:$D,$H$1,'出荷記録１ 出荷先'!$E:$E,$H37,'出荷記録１ 出荷先'!$G:$G,$H$2)*VLOOKUP($H$3,$C:$D,2,FALSE)
)),"")</f>
        <v/>
      </c>
      <c r="S37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出荷先'!$E:$E,$H37,'出荷記録１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出荷先'!$E:$E,$H37,'出荷記録１ 出荷先'!$G:$G,$H$2),
SUMIFS('出荷記録１ 出荷先'!$K:$K,'出荷記録１ 出荷先'!$B:$B,"&gt;="&amp;S$7,'出荷記録１ 出荷先'!$B:$B,"&lt;="&amp;EOMONTH(S$7,0),'出荷記録１ 出荷先'!$D:$D,$H$1,'出荷記録１ 出荷先'!$E:$E,$H37,'出荷記録１ 出荷先'!$G:$G,$H$2)/SUMIFS('出荷記録１ 出荷先'!$J:$J,'出荷記録１ 出荷先'!$B:$B,"&gt;="&amp;S$7,'出荷記録１ 出荷先'!$B:$B,"&lt;="&amp;EOMONTH(S$7,0),'出荷記録１ 出荷先'!$D:$D,$H$1,'出荷記録１ 出荷先'!$E:$E,$H37,'出荷記録１ 出荷先'!$G:$G,$H$2)*VLOOKUP($H$3,$C:$D,2,FALSE)
)),"")</f>
        <v/>
      </c>
      <c r="T37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出荷先'!$E:$E,$H37,'出荷記録１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出荷先'!$E:$E,$H37,'出荷記録１ 出荷先'!$G:$G,$H$2),
SUMIFS('出荷記録１ 出荷先'!$K:$K,'出荷記録１ 出荷先'!$B:$B,"&gt;="&amp;T$7,'出荷記録１ 出荷先'!$B:$B,"&lt;="&amp;EOMONTH(T$7,0),'出荷記録１ 出荷先'!$D:$D,$H$1,'出荷記録１ 出荷先'!$E:$E,$H37,'出荷記録１ 出荷先'!$G:$G,$H$2)/SUMIFS('出荷記録１ 出荷先'!$J:$J,'出荷記録１ 出荷先'!$B:$B,"&gt;="&amp;T$7,'出荷記録１ 出荷先'!$B:$B,"&lt;="&amp;EOMONTH(T$7,0),'出荷記録１ 出荷先'!$D:$D,$H$1,'出荷記録１ 出荷先'!$E:$E,$H37,'出荷記録１ 出荷先'!$G:$G,$H$2)*VLOOKUP($H$3,$C:$D,2,FALSE)
)),"")</f>
        <v/>
      </c>
      <c r="U37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出荷先'!$E:$E,$H37,'出荷記録１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出荷先'!$E:$E,$H37,'出荷記録１ 出荷先'!$G:$G,$H$2),
SUMIFS('出荷記録１ 出荷先'!$K:$K,'出荷記録１ 出荷先'!$B:$B,"&gt;="&amp;U$7,'出荷記録１ 出荷先'!$B:$B,"&lt;="&amp;EOMONTH(U$7,0),'出荷記録１ 出荷先'!$D:$D,$H$1,'出荷記録１ 出荷先'!$E:$E,$H37,'出荷記録１ 出荷先'!$G:$G,$H$2)/SUMIFS('出荷記録１ 出荷先'!$J:$J,'出荷記録１ 出荷先'!$B:$B,"&gt;="&amp;U$7,'出荷記録１ 出荷先'!$B:$B,"&lt;="&amp;EOMONTH(U$7,0),'出荷記録１ 出荷先'!$D:$D,$H$1,'出荷記録１ 出荷先'!$E:$E,$H37,'出荷記録１ 出荷先'!$G:$G,$H$2)*VLOOKUP($H$3,$C:$D,2,FALSE)
)),"")</f>
        <v/>
      </c>
    </row>
    <row r="38" spans="7:21" x14ac:dyDescent="0.4">
      <c r="G38">
        <v>29</v>
      </c>
      <c r="H38" s="46"/>
      <c r="I38" s="31" t="str">
        <f>IF(H38="","",
IFERROR(
IF($H$4="単位あたりの数量",
SUMIFS('出荷記録１ 出荷先'!$J:$J,'出荷記録１ 出荷先'!$D:$D,$H$1,'出荷記録１ 出荷先'!$E:$E,$H38,'出荷記録１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出荷先'!$E:$E,$H38,'出荷記録１ 出荷先'!$G:$G,$H$2,'出荷記録１ 出荷先'!B:B,"&gt;="&amp;$H$5,'出荷記録１ 出荷先'!B:B,"&lt;="&amp;$H$6),
SUMIFS('出荷記録１ 出荷先'!$K:$K,'出荷記録１ 出荷先'!$D:$D,$H$1,'出荷記録１ 出荷先'!$E:$E,$H38,'出荷記録１ 出荷先'!$G:$G,$H$2,'出荷記録１ 出荷先'!B:B,"&gt;="&amp;$H$5,'出荷記録１ 出荷先'!B:B,"&lt;="&amp;$H$6)/SUMIFS('出荷記録１ 出荷先'!$J:$J,'出荷記録１ 出荷先'!$D:$D,$H$1,'出荷記録１ 出荷先'!$E:$E,$H38,'出荷記録１ 出荷先'!$G:$G,$H$2,'出荷記録１ 出荷先'!B:B,"&gt;="&amp;$H$5,'出荷記録１ 出荷先'!B:B,"&lt;="&amp;$H$6)*VLOOKUP($H$3,$C:$D,2,FALSE)
)),""))</f>
        <v/>
      </c>
      <c r="J38" s="26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出荷先'!$E:$E,$H38,'出荷記録１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出荷先'!$E:$E,$H38,'出荷記録１ 出荷先'!$G:$G,$H$2),
SUMIFS('出荷記録１ 出荷先'!$K:$K,'出荷記録１ 出荷先'!$B:$B,"&gt;="&amp;J$7,'出荷記録１ 出荷先'!$B:$B,"&lt;="&amp;EOMONTH(J$7,0),'出荷記録１ 出荷先'!$D:$D,$H$1,'出荷記録１ 出荷先'!$E:$E,$H38,'出荷記録１ 出荷先'!$G:$G,$H$2)/SUMIFS('出荷記録１ 出荷先'!$J:$J,'出荷記録１ 出荷先'!$B:$B,"&gt;="&amp;J$7,'出荷記録１ 出荷先'!$B:$B,"&lt;="&amp;EOMONTH(J$7,0),'出荷記録１ 出荷先'!$D:$D,$H$1,'出荷記録１ 出荷先'!$E:$E,$H38,'出荷記録１ 出荷先'!$G:$G,$H$2)*VLOOKUP($H$3,$C:$D,2,FALSE)
)),"")</f>
        <v/>
      </c>
      <c r="K38" s="10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出荷先'!$E:$E,$H38,'出荷記録１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出荷先'!$E:$E,$H38,'出荷記録１ 出荷先'!$G:$G,$H$2),
SUMIFS('出荷記録１ 出荷先'!$K:$K,'出荷記録１ 出荷先'!$B:$B,"&gt;="&amp;K$7,'出荷記録１ 出荷先'!$B:$B,"&lt;="&amp;EOMONTH(K$7,0),'出荷記録１ 出荷先'!$D:$D,$H$1,'出荷記録１ 出荷先'!$E:$E,$H38,'出荷記録１ 出荷先'!$G:$G,$H$2)/SUMIFS('出荷記録１ 出荷先'!$J:$J,'出荷記録１ 出荷先'!$B:$B,"&gt;="&amp;K$7,'出荷記録１ 出荷先'!$B:$B,"&lt;="&amp;EOMONTH(K$7,0),'出荷記録１ 出荷先'!$D:$D,$H$1,'出荷記録１ 出荷先'!$E:$E,$H38,'出荷記録１ 出荷先'!$G:$G,$H$2)*VLOOKUP($H$3,$C:$D,2,FALSE)
)),"")</f>
        <v/>
      </c>
      <c r="L38" s="10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出荷先'!$E:$E,$H38,'出荷記録１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出荷先'!$E:$E,$H38,'出荷記録１ 出荷先'!$G:$G,$H$2),
SUMIFS('出荷記録１ 出荷先'!$K:$K,'出荷記録１ 出荷先'!$B:$B,"&gt;="&amp;L$7,'出荷記録１ 出荷先'!$B:$B,"&lt;="&amp;EOMONTH(L$7,0),'出荷記録１ 出荷先'!$D:$D,$H$1,'出荷記録１ 出荷先'!$E:$E,$H38,'出荷記録１ 出荷先'!$G:$G,$H$2)/SUMIFS('出荷記録１ 出荷先'!$J:$J,'出荷記録１ 出荷先'!$B:$B,"&gt;="&amp;L$7,'出荷記録１ 出荷先'!$B:$B,"&lt;="&amp;EOMONTH(L$7,0),'出荷記録１ 出荷先'!$D:$D,$H$1,'出荷記録１ 出荷先'!$E:$E,$H38,'出荷記録１ 出荷先'!$G:$G,$H$2)*VLOOKUP($H$3,$C:$D,2,FALSE)
)),"")</f>
        <v/>
      </c>
      <c r="M38" s="10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出荷先'!$E:$E,$H38,'出荷記録１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出荷先'!$E:$E,$H38,'出荷記録１ 出荷先'!$G:$G,$H$2),
SUMIFS('出荷記録１ 出荷先'!$K:$K,'出荷記録１ 出荷先'!$B:$B,"&gt;="&amp;M$7,'出荷記録１ 出荷先'!$B:$B,"&lt;="&amp;EOMONTH(M$7,0),'出荷記録１ 出荷先'!$D:$D,$H$1,'出荷記録１ 出荷先'!$E:$E,$H38,'出荷記録１ 出荷先'!$G:$G,$H$2)/SUMIFS('出荷記録１ 出荷先'!$J:$J,'出荷記録１ 出荷先'!$B:$B,"&gt;="&amp;M$7,'出荷記録１ 出荷先'!$B:$B,"&lt;="&amp;EOMONTH(M$7,0),'出荷記録１ 出荷先'!$D:$D,$H$1,'出荷記録１ 出荷先'!$E:$E,$H38,'出荷記録１ 出荷先'!$G:$G,$H$2)*VLOOKUP($H$3,$C:$D,2,FALSE)
)),"")</f>
        <v/>
      </c>
      <c r="N38" s="10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出荷先'!$E:$E,$H38,'出荷記録１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出荷先'!$E:$E,$H38,'出荷記録１ 出荷先'!$G:$G,$H$2),
SUMIFS('出荷記録１ 出荷先'!$K:$K,'出荷記録１ 出荷先'!$B:$B,"&gt;="&amp;N$7,'出荷記録１ 出荷先'!$B:$B,"&lt;="&amp;EOMONTH(N$7,0),'出荷記録１ 出荷先'!$D:$D,$H$1,'出荷記録１ 出荷先'!$E:$E,$H38,'出荷記録１ 出荷先'!$G:$G,$H$2)/SUMIFS('出荷記録１ 出荷先'!$J:$J,'出荷記録１ 出荷先'!$B:$B,"&gt;="&amp;N$7,'出荷記録１ 出荷先'!$B:$B,"&lt;="&amp;EOMONTH(N$7,0),'出荷記録１ 出荷先'!$D:$D,$H$1,'出荷記録１ 出荷先'!$E:$E,$H38,'出荷記録１ 出荷先'!$G:$G,$H$2)*VLOOKUP($H$3,$C:$D,2,FALSE)
)),"")</f>
        <v/>
      </c>
      <c r="O38" s="10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出荷先'!$E:$E,$H38,'出荷記録１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出荷先'!$E:$E,$H38,'出荷記録１ 出荷先'!$G:$G,$H$2),
SUMIFS('出荷記録１ 出荷先'!$K:$K,'出荷記録１ 出荷先'!$B:$B,"&gt;="&amp;O$7,'出荷記録１ 出荷先'!$B:$B,"&lt;="&amp;EOMONTH(O$7,0),'出荷記録１ 出荷先'!$D:$D,$H$1,'出荷記録１ 出荷先'!$E:$E,$H38,'出荷記録１ 出荷先'!$G:$G,$H$2)/SUMIFS('出荷記録１ 出荷先'!$J:$J,'出荷記録１ 出荷先'!$B:$B,"&gt;="&amp;O$7,'出荷記録１ 出荷先'!$B:$B,"&lt;="&amp;EOMONTH(O$7,0),'出荷記録１ 出荷先'!$D:$D,$H$1,'出荷記録１ 出荷先'!$E:$E,$H38,'出荷記録１ 出荷先'!$G:$G,$H$2)*VLOOKUP($H$3,$C:$D,2,FALSE)
)),"")</f>
        <v/>
      </c>
      <c r="P38" s="10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出荷先'!$E:$E,$H38,'出荷記録１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出荷先'!$E:$E,$H38,'出荷記録１ 出荷先'!$G:$G,$H$2),
SUMIFS('出荷記録１ 出荷先'!$K:$K,'出荷記録１ 出荷先'!$B:$B,"&gt;="&amp;P$7,'出荷記録１ 出荷先'!$B:$B,"&lt;="&amp;EOMONTH(P$7,0),'出荷記録１ 出荷先'!$D:$D,$H$1,'出荷記録１ 出荷先'!$E:$E,$H38,'出荷記録１ 出荷先'!$G:$G,$H$2)/SUMIFS('出荷記録１ 出荷先'!$J:$J,'出荷記録１ 出荷先'!$B:$B,"&gt;="&amp;P$7,'出荷記録１ 出荷先'!$B:$B,"&lt;="&amp;EOMONTH(P$7,0),'出荷記録１ 出荷先'!$D:$D,$H$1,'出荷記録１ 出荷先'!$E:$E,$H38,'出荷記録１ 出荷先'!$G:$G,$H$2)*VLOOKUP($H$3,$C:$D,2,FALSE)
)),"")</f>
        <v/>
      </c>
      <c r="Q38" s="10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出荷先'!$E:$E,$H38,'出荷記録１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出荷先'!$E:$E,$H38,'出荷記録１ 出荷先'!$G:$G,$H$2),
SUMIFS('出荷記録１ 出荷先'!$K:$K,'出荷記録１ 出荷先'!$B:$B,"&gt;="&amp;Q$7,'出荷記録１ 出荷先'!$B:$B,"&lt;="&amp;EOMONTH(Q$7,0),'出荷記録１ 出荷先'!$D:$D,$H$1,'出荷記録１ 出荷先'!$E:$E,$H38,'出荷記録１ 出荷先'!$G:$G,$H$2)/SUMIFS('出荷記録１ 出荷先'!$J:$J,'出荷記録１ 出荷先'!$B:$B,"&gt;="&amp;Q$7,'出荷記録１ 出荷先'!$B:$B,"&lt;="&amp;EOMONTH(Q$7,0),'出荷記録１ 出荷先'!$D:$D,$H$1,'出荷記録１ 出荷先'!$E:$E,$H38,'出荷記録１ 出荷先'!$G:$G,$H$2)*VLOOKUP($H$3,$C:$D,2,FALSE)
)),"")</f>
        <v/>
      </c>
      <c r="R38" s="10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出荷先'!$E:$E,$H38,'出荷記録１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出荷先'!$E:$E,$H38,'出荷記録１ 出荷先'!$G:$G,$H$2),
SUMIFS('出荷記録１ 出荷先'!$K:$K,'出荷記録１ 出荷先'!$B:$B,"&gt;="&amp;R$7,'出荷記録１ 出荷先'!$B:$B,"&lt;="&amp;EOMONTH(R$7,0),'出荷記録１ 出荷先'!$D:$D,$H$1,'出荷記録１ 出荷先'!$E:$E,$H38,'出荷記録１ 出荷先'!$G:$G,$H$2)/SUMIFS('出荷記録１ 出荷先'!$J:$J,'出荷記録１ 出荷先'!$B:$B,"&gt;="&amp;R$7,'出荷記録１ 出荷先'!$B:$B,"&lt;="&amp;EOMONTH(R$7,0),'出荷記録１ 出荷先'!$D:$D,$H$1,'出荷記録１ 出荷先'!$E:$E,$H38,'出荷記録１ 出荷先'!$G:$G,$H$2)*VLOOKUP($H$3,$C:$D,2,FALSE)
)),"")</f>
        <v/>
      </c>
      <c r="S38" s="10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出荷先'!$E:$E,$H38,'出荷記録１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出荷先'!$E:$E,$H38,'出荷記録１ 出荷先'!$G:$G,$H$2),
SUMIFS('出荷記録１ 出荷先'!$K:$K,'出荷記録１ 出荷先'!$B:$B,"&gt;="&amp;S$7,'出荷記録１ 出荷先'!$B:$B,"&lt;="&amp;EOMONTH(S$7,0),'出荷記録１ 出荷先'!$D:$D,$H$1,'出荷記録１ 出荷先'!$E:$E,$H38,'出荷記録１ 出荷先'!$G:$G,$H$2)/SUMIFS('出荷記録１ 出荷先'!$J:$J,'出荷記録１ 出荷先'!$B:$B,"&gt;="&amp;S$7,'出荷記録１ 出荷先'!$B:$B,"&lt;="&amp;EOMONTH(S$7,0),'出荷記録１ 出荷先'!$D:$D,$H$1,'出荷記録１ 出荷先'!$E:$E,$H38,'出荷記録１ 出荷先'!$G:$G,$H$2)*VLOOKUP($H$3,$C:$D,2,FALSE)
)),"")</f>
        <v/>
      </c>
      <c r="T38" s="10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出荷先'!$E:$E,$H38,'出荷記録１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出荷先'!$E:$E,$H38,'出荷記録１ 出荷先'!$G:$G,$H$2),
SUMIFS('出荷記録１ 出荷先'!$K:$K,'出荷記録１ 出荷先'!$B:$B,"&gt;="&amp;T$7,'出荷記録１ 出荷先'!$B:$B,"&lt;="&amp;EOMONTH(T$7,0),'出荷記録１ 出荷先'!$D:$D,$H$1,'出荷記録１ 出荷先'!$E:$E,$H38,'出荷記録１ 出荷先'!$G:$G,$H$2)/SUMIFS('出荷記録１ 出荷先'!$J:$J,'出荷記録１ 出荷先'!$B:$B,"&gt;="&amp;T$7,'出荷記録１ 出荷先'!$B:$B,"&lt;="&amp;EOMONTH(T$7,0),'出荷記録１ 出荷先'!$D:$D,$H$1,'出荷記録１ 出荷先'!$E:$E,$H38,'出荷記録１ 出荷先'!$G:$G,$H$2)*VLOOKUP($H$3,$C:$D,2,FALSE)
)),"")</f>
        <v/>
      </c>
      <c r="U38" s="10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出荷先'!$E:$E,$H38,'出荷記録１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出荷先'!$E:$E,$H38,'出荷記録１ 出荷先'!$G:$G,$H$2),
SUMIFS('出荷記録１ 出荷先'!$K:$K,'出荷記録１ 出荷先'!$B:$B,"&gt;="&amp;U$7,'出荷記録１ 出荷先'!$B:$B,"&lt;="&amp;EOMONTH(U$7,0),'出荷記録１ 出荷先'!$D:$D,$H$1,'出荷記録１ 出荷先'!$E:$E,$H38,'出荷記録１ 出荷先'!$G:$G,$H$2)/SUMIFS('出荷記録１ 出荷先'!$J:$J,'出荷記録１ 出荷先'!$B:$B,"&gt;="&amp;U$7,'出荷記録１ 出荷先'!$B:$B,"&lt;="&amp;EOMONTH(U$7,0),'出荷記録１ 出荷先'!$D:$D,$H$1,'出荷記録１ 出荷先'!$E:$E,$H38,'出荷記録１ 出荷先'!$G:$G,$H$2)*VLOOKUP($H$3,$C:$D,2,FALSE)
)),"")</f>
        <v/>
      </c>
    </row>
    <row r="39" spans="7:21" ht="19.5" thickBot="1" x14ac:dyDescent="0.45">
      <c r="G39">
        <v>30</v>
      </c>
      <c r="H39" s="47"/>
      <c r="I39" s="32" t="str">
        <f>IF(H39="","",
IFERROR(
IF($H$4="単位あたりの数量",
SUMIFS('出荷記録１ 出荷先'!$J:$J,'出荷記録１ 出荷先'!$D:$D,$H$1,'出荷記録１ 出荷先'!$E:$E,$H39,'出荷記録１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出荷先'!$E:$E,$H39,'出荷記録１ 出荷先'!$G:$G,$H$2,'出荷記録１ 出荷先'!B:B,"&gt;="&amp;$H$5,'出荷記録１ 出荷先'!B:B,"&lt;="&amp;$H$6),
SUMIFS('出荷記録１ 出荷先'!$K:$K,'出荷記録１ 出荷先'!$D:$D,$H$1,'出荷記録１ 出荷先'!$E:$E,$H39,'出荷記録１ 出荷先'!$G:$G,$H$2,'出荷記録１ 出荷先'!B:B,"&gt;="&amp;$H$5,'出荷記録１ 出荷先'!B:B,"&lt;="&amp;$H$6)/SUMIFS('出荷記録１ 出荷先'!$J:$J,'出荷記録１ 出荷先'!$D:$D,$H$1,'出荷記録１ 出荷先'!$E:$E,$H39,'出荷記録１ 出荷先'!$G:$G,$H$2,'出荷記録１ 出荷先'!B:B,"&gt;="&amp;$H$5,'出荷記録１ 出荷先'!B:B,"&lt;="&amp;$H$6)*VLOOKUP($H$3,$C:$D,2,FALSE)
)),""))</f>
        <v/>
      </c>
      <c r="J39" s="27" t="str">
        <f>IFERROR(
IF($H$4="単位あたりの数量",
SUMIFS('出荷記録１ 出荷先'!$J:$J,'出荷記録１ 出荷先'!$B:$B,"&gt;="&amp;J$7,'出荷記録１ 出荷先'!$B:$B,"&lt;="&amp;EOMONTH(J$7,0),'出荷記録１ 出荷先'!$D:$D,$H$1,'出荷記録１ 出荷先'!$E:$E,$H39,'出荷記録１ 出荷先'!$G:$G,$H$2)/VLOOKUP($H$3,$C:$D,2,FALSE),
IF($H$4="合計金額",
SUMIFS('出荷記録１ 出荷先'!$K:$K,'出荷記録１ 出荷先'!$B:$B,"&gt;="&amp;J$7,'出荷記録１ 出荷先'!$B:$B,"&lt;="&amp;EOMONTH(J$7,0),'出荷記録１ 出荷先'!$D:$D,$H$1,'出荷記録１ 出荷先'!$E:$E,$H39,'出荷記録１ 出荷先'!$G:$G,$H$2),
SUMIFS('出荷記録１ 出荷先'!$K:$K,'出荷記録１ 出荷先'!$B:$B,"&gt;="&amp;J$7,'出荷記録１ 出荷先'!$B:$B,"&lt;="&amp;EOMONTH(J$7,0),'出荷記録１ 出荷先'!$D:$D,$H$1,'出荷記録１ 出荷先'!$E:$E,$H39,'出荷記録１ 出荷先'!$G:$G,$H$2)/SUMIFS('出荷記録１ 出荷先'!$J:$J,'出荷記録１ 出荷先'!$B:$B,"&gt;="&amp;J$7,'出荷記録１ 出荷先'!$B:$B,"&lt;="&amp;EOMONTH(J$7,0),'出荷記録１ 出荷先'!$D:$D,$H$1,'出荷記録１ 出荷先'!$E:$E,$H39,'出荷記録１ 出荷先'!$G:$G,$H$2)*VLOOKUP($H$3,$C:$D,2,FALSE)
)),"")</f>
        <v/>
      </c>
      <c r="K39" s="11" t="str">
        <f>IFERROR(
IF($H$4="単位あたりの数量",
SUMIFS('出荷記録１ 出荷先'!$J:$J,'出荷記録１ 出荷先'!$B:$B,"&gt;="&amp;K$7,'出荷記録１ 出荷先'!$B:$B,"&lt;="&amp;EOMONTH(K$7,0),'出荷記録１ 出荷先'!$D:$D,$H$1,'出荷記録１ 出荷先'!$E:$E,$H39,'出荷記録１ 出荷先'!$G:$G,$H$2)/VLOOKUP($H$3,$C:$D,2,FALSE),
IF($H$4="合計金額",
SUMIFS('出荷記録１ 出荷先'!$K:$K,'出荷記録１ 出荷先'!$B:$B,"&gt;="&amp;K$7,'出荷記録１ 出荷先'!$B:$B,"&lt;="&amp;EOMONTH(K$7,0),'出荷記録１ 出荷先'!$D:$D,$H$1,'出荷記録１ 出荷先'!$E:$E,$H39,'出荷記録１ 出荷先'!$G:$G,$H$2),
SUMIFS('出荷記録１ 出荷先'!$K:$K,'出荷記録１ 出荷先'!$B:$B,"&gt;="&amp;K$7,'出荷記録１ 出荷先'!$B:$B,"&lt;="&amp;EOMONTH(K$7,0),'出荷記録１ 出荷先'!$D:$D,$H$1,'出荷記録１ 出荷先'!$E:$E,$H39,'出荷記録１ 出荷先'!$G:$G,$H$2)/SUMIFS('出荷記録１ 出荷先'!$J:$J,'出荷記録１ 出荷先'!$B:$B,"&gt;="&amp;K$7,'出荷記録１ 出荷先'!$B:$B,"&lt;="&amp;EOMONTH(K$7,0),'出荷記録１ 出荷先'!$D:$D,$H$1,'出荷記録１ 出荷先'!$E:$E,$H39,'出荷記録１ 出荷先'!$G:$G,$H$2)*VLOOKUP($H$3,$C:$D,2,FALSE)
)),"")</f>
        <v/>
      </c>
      <c r="L39" s="11" t="str">
        <f>IFERROR(
IF($H$4="単位あたりの数量",
SUMIFS('出荷記録１ 出荷先'!$J:$J,'出荷記録１ 出荷先'!$B:$B,"&gt;="&amp;L$7,'出荷記録１ 出荷先'!$B:$B,"&lt;="&amp;EOMONTH(L$7,0),'出荷記録１ 出荷先'!$D:$D,$H$1,'出荷記録１ 出荷先'!$E:$E,$H39,'出荷記録１ 出荷先'!$G:$G,$H$2)/VLOOKUP($H$3,$C:$D,2,FALSE),
IF($H$4="合計金額",
SUMIFS('出荷記録１ 出荷先'!$K:$K,'出荷記録１ 出荷先'!$B:$B,"&gt;="&amp;L$7,'出荷記録１ 出荷先'!$B:$B,"&lt;="&amp;EOMONTH(L$7,0),'出荷記録１ 出荷先'!$D:$D,$H$1,'出荷記録１ 出荷先'!$E:$E,$H39,'出荷記録１ 出荷先'!$G:$G,$H$2),
SUMIFS('出荷記録１ 出荷先'!$K:$K,'出荷記録１ 出荷先'!$B:$B,"&gt;="&amp;L$7,'出荷記録１ 出荷先'!$B:$B,"&lt;="&amp;EOMONTH(L$7,0),'出荷記録１ 出荷先'!$D:$D,$H$1,'出荷記録１ 出荷先'!$E:$E,$H39,'出荷記録１ 出荷先'!$G:$G,$H$2)/SUMIFS('出荷記録１ 出荷先'!$J:$J,'出荷記録１ 出荷先'!$B:$B,"&gt;="&amp;L$7,'出荷記録１ 出荷先'!$B:$B,"&lt;="&amp;EOMONTH(L$7,0),'出荷記録１ 出荷先'!$D:$D,$H$1,'出荷記録１ 出荷先'!$E:$E,$H39,'出荷記録１ 出荷先'!$G:$G,$H$2)*VLOOKUP($H$3,$C:$D,2,FALSE)
)),"")</f>
        <v/>
      </c>
      <c r="M39" s="11" t="str">
        <f>IFERROR(
IF($H$4="単位あたりの数量",
SUMIFS('出荷記録１ 出荷先'!$J:$J,'出荷記録１ 出荷先'!$B:$B,"&gt;="&amp;M$7,'出荷記録１ 出荷先'!$B:$B,"&lt;="&amp;EOMONTH(M$7,0),'出荷記録１ 出荷先'!$D:$D,$H$1,'出荷記録１ 出荷先'!$E:$E,$H39,'出荷記録１ 出荷先'!$G:$G,$H$2)/VLOOKUP($H$3,$C:$D,2,FALSE),
IF($H$4="合計金額",
SUMIFS('出荷記録１ 出荷先'!$K:$K,'出荷記録１ 出荷先'!$B:$B,"&gt;="&amp;M$7,'出荷記録１ 出荷先'!$B:$B,"&lt;="&amp;EOMONTH(M$7,0),'出荷記録１ 出荷先'!$D:$D,$H$1,'出荷記録１ 出荷先'!$E:$E,$H39,'出荷記録１ 出荷先'!$G:$G,$H$2),
SUMIFS('出荷記録１ 出荷先'!$K:$K,'出荷記録１ 出荷先'!$B:$B,"&gt;="&amp;M$7,'出荷記録１ 出荷先'!$B:$B,"&lt;="&amp;EOMONTH(M$7,0),'出荷記録１ 出荷先'!$D:$D,$H$1,'出荷記録１ 出荷先'!$E:$E,$H39,'出荷記録１ 出荷先'!$G:$G,$H$2)/SUMIFS('出荷記録１ 出荷先'!$J:$J,'出荷記録１ 出荷先'!$B:$B,"&gt;="&amp;M$7,'出荷記録１ 出荷先'!$B:$B,"&lt;="&amp;EOMONTH(M$7,0),'出荷記録１ 出荷先'!$D:$D,$H$1,'出荷記録１ 出荷先'!$E:$E,$H39,'出荷記録１ 出荷先'!$G:$G,$H$2)*VLOOKUP($H$3,$C:$D,2,FALSE)
)),"")</f>
        <v/>
      </c>
      <c r="N39" s="11" t="str">
        <f>IFERROR(
IF($H$4="単位あたりの数量",
SUMIFS('出荷記録１ 出荷先'!$J:$J,'出荷記録１ 出荷先'!$B:$B,"&gt;="&amp;N$7,'出荷記録１ 出荷先'!$B:$B,"&lt;="&amp;EOMONTH(N$7,0),'出荷記録１ 出荷先'!$D:$D,$H$1,'出荷記録１ 出荷先'!$E:$E,$H39,'出荷記録１ 出荷先'!$G:$G,$H$2)/VLOOKUP($H$3,$C:$D,2,FALSE),
IF($H$4="合計金額",
SUMIFS('出荷記録１ 出荷先'!$K:$K,'出荷記録１ 出荷先'!$B:$B,"&gt;="&amp;N$7,'出荷記録１ 出荷先'!$B:$B,"&lt;="&amp;EOMONTH(N$7,0),'出荷記録１ 出荷先'!$D:$D,$H$1,'出荷記録１ 出荷先'!$E:$E,$H39,'出荷記録１ 出荷先'!$G:$G,$H$2),
SUMIFS('出荷記録１ 出荷先'!$K:$K,'出荷記録１ 出荷先'!$B:$B,"&gt;="&amp;N$7,'出荷記録１ 出荷先'!$B:$B,"&lt;="&amp;EOMONTH(N$7,0),'出荷記録１ 出荷先'!$D:$D,$H$1,'出荷記録１ 出荷先'!$E:$E,$H39,'出荷記録１ 出荷先'!$G:$G,$H$2)/SUMIFS('出荷記録１ 出荷先'!$J:$J,'出荷記録１ 出荷先'!$B:$B,"&gt;="&amp;N$7,'出荷記録１ 出荷先'!$B:$B,"&lt;="&amp;EOMONTH(N$7,0),'出荷記録１ 出荷先'!$D:$D,$H$1,'出荷記録１ 出荷先'!$E:$E,$H39,'出荷記録１ 出荷先'!$G:$G,$H$2)*VLOOKUP($H$3,$C:$D,2,FALSE)
)),"")</f>
        <v/>
      </c>
      <c r="O39" s="11" t="str">
        <f>IFERROR(
IF($H$4="単位あたりの数量",
SUMIFS('出荷記録１ 出荷先'!$J:$J,'出荷記録１ 出荷先'!$B:$B,"&gt;="&amp;O$7,'出荷記録１ 出荷先'!$B:$B,"&lt;="&amp;EOMONTH(O$7,0),'出荷記録１ 出荷先'!$D:$D,$H$1,'出荷記録１ 出荷先'!$E:$E,$H39,'出荷記録１ 出荷先'!$G:$G,$H$2)/VLOOKUP($H$3,$C:$D,2,FALSE),
IF($H$4="合計金額",
SUMIFS('出荷記録１ 出荷先'!$K:$K,'出荷記録１ 出荷先'!$B:$B,"&gt;="&amp;O$7,'出荷記録１ 出荷先'!$B:$B,"&lt;="&amp;EOMONTH(O$7,0),'出荷記録１ 出荷先'!$D:$D,$H$1,'出荷記録１ 出荷先'!$E:$E,$H39,'出荷記録１ 出荷先'!$G:$G,$H$2),
SUMIFS('出荷記録１ 出荷先'!$K:$K,'出荷記録１ 出荷先'!$B:$B,"&gt;="&amp;O$7,'出荷記録１ 出荷先'!$B:$B,"&lt;="&amp;EOMONTH(O$7,0),'出荷記録１ 出荷先'!$D:$D,$H$1,'出荷記録１ 出荷先'!$E:$E,$H39,'出荷記録１ 出荷先'!$G:$G,$H$2)/SUMIFS('出荷記録１ 出荷先'!$J:$J,'出荷記録１ 出荷先'!$B:$B,"&gt;="&amp;O$7,'出荷記録１ 出荷先'!$B:$B,"&lt;="&amp;EOMONTH(O$7,0),'出荷記録１ 出荷先'!$D:$D,$H$1,'出荷記録１ 出荷先'!$E:$E,$H39,'出荷記録１ 出荷先'!$G:$G,$H$2)*VLOOKUP($H$3,$C:$D,2,FALSE)
)),"")</f>
        <v/>
      </c>
      <c r="P39" s="11" t="str">
        <f>IFERROR(
IF($H$4="単位あたりの数量",
SUMIFS('出荷記録１ 出荷先'!$J:$J,'出荷記録１ 出荷先'!$B:$B,"&gt;="&amp;P$7,'出荷記録１ 出荷先'!$B:$B,"&lt;="&amp;EOMONTH(P$7,0),'出荷記録１ 出荷先'!$D:$D,$H$1,'出荷記録１ 出荷先'!$E:$E,$H39,'出荷記録１ 出荷先'!$G:$G,$H$2)/VLOOKUP($H$3,$C:$D,2,FALSE),
IF($H$4="合計金額",
SUMIFS('出荷記録１ 出荷先'!$K:$K,'出荷記録１ 出荷先'!$B:$B,"&gt;="&amp;P$7,'出荷記録１ 出荷先'!$B:$B,"&lt;="&amp;EOMONTH(P$7,0),'出荷記録１ 出荷先'!$D:$D,$H$1,'出荷記録１ 出荷先'!$E:$E,$H39,'出荷記録１ 出荷先'!$G:$G,$H$2),
SUMIFS('出荷記録１ 出荷先'!$K:$K,'出荷記録１ 出荷先'!$B:$B,"&gt;="&amp;P$7,'出荷記録１ 出荷先'!$B:$B,"&lt;="&amp;EOMONTH(P$7,0),'出荷記録１ 出荷先'!$D:$D,$H$1,'出荷記録１ 出荷先'!$E:$E,$H39,'出荷記録１ 出荷先'!$G:$G,$H$2)/SUMIFS('出荷記録１ 出荷先'!$J:$J,'出荷記録１ 出荷先'!$B:$B,"&gt;="&amp;P$7,'出荷記録１ 出荷先'!$B:$B,"&lt;="&amp;EOMONTH(P$7,0),'出荷記録１ 出荷先'!$D:$D,$H$1,'出荷記録１ 出荷先'!$E:$E,$H39,'出荷記録１ 出荷先'!$G:$G,$H$2)*VLOOKUP($H$3,$C:$D,2,FALSE)
)),"")</f>
        <v/>
      </c>
      <c r="Q39" s="11" t="str">
        <f>IFERROR(
IF($H$4="単位あたりの数量",
SUMIFS('出荷記録１ 出荷先'!$J:$J,'出荷記録１ 出荷先'!$B:$B,"&gt;="&amp;Q$7,'出荷記録１ 出荷先'!$B:$B,"&lt;="&amp;EOMONTH(Q$7,0),'出荷記録１ 出荷先'!$D:$D,$H$1,'出荷記録１ 出荷先'!$E:$E,$H39,'出荷記録１ 出荷先'!$G:$G,$H$2)/VLOOKUP($H$3,$C:$D,2,FALSE),
IF($H$4="合計金額",
SUMIFS('出荷記録１ 出荷先'!$K:$K,'出荷記録１ 出荷先'!$B:$B,"&gt;="&amp;Q$7,'出荷記録１ 出荷先'!$B:$B,"&lt;="&amp;EOMONTH(Q$7,0),'出荷記録１ 出荷先'!$D:$D,$H$1,'出荷記録１ 出荷先'!$E:$E,$H39,'出荷記録１ 出荷先'!$G:$G,$H$2),
SUMIFS('出荷記録１ 出荷先'!$K:$K,'出荷記録１ 出荷先'!$B:$B,"&gt;="&amp;Q$7,'出荷記録１ 出荷先'!$B:$B,"&lt;="&amp;EOMONTH(Q$7,0),'出荷記録１ 出荷先'!$D:$D,$H$1,'出荷記録１ 出荷先'!$E:$E,$H39,'出荷記録１ 出荷先'!$G:$G,$H$2)/SUMIFS('出荷記録１ 出荷先'!$J:$J,'出荷記録１ 出荷先'!$B:$B,"&gt;="&amp;Q$7,'出荷記録１ 出荷先'!$B:$B,"&lt;="&amp;EOMONTH(Q$7,0),'出荷記録１ 出荷先'!$D:$D,$H$1,'出荷記録１ 出荷先'!$E:$E,$H39,'出荷記録１ 出荷先'!$G:$G,$H$2)*VLOOKUP($H$3,$C:$D,2,FALSE)
)),"")</f>
        <v/>
      </c>
      <c r="R39" s="11" t="str">
        <f>IFERROR(
IF($H$4="単位あたりの数量",
SUMIFS('出荷記録１ 出荷先'!$J:$J,'出荷記録１ 出荷先'!$B:$B,"&gt;="&amp;R$7,'出荷記録１ 出荷先'!$B:$B,"&lt;="&amp;EOMONTH(R$7,0),'出荷記録１ 出荷先'!$D:$D,$H$1,'出荷記録１ 出荷先'!$E:$E,$H39,'出荷記録１ 出荷先'!$G:$G,$H$2)/VLOOKUP($H$3,$C:$D,2,FALSE),
IF($H$4="合計金額",
SUMIFS('出荷記録１ 出荷先'!$K:$K,'出荷記録１ 出荷先'!$B:$B,"&gt;="&amp;R$7,'出荷記録１ 出荷先'!$B:$B,"&lt;="&amp;EOMONTH(R$7,0),'出荷記録１ 出荷先'!$D:$D,$H$1,'出荷記録１ 出荷先'!$E:$E,$H39,'出荷記録１ 出荷先'!$G:$G,$H$2),
SUMIFS('出荷記録１ 出荷先'!$K:$K,'出荷記録１ 出荷先'!$B:$B,"&gt;="&amp;R$7,'出荷記録１ 出荷先'!$B:$B,"&lt;="&amp;EOMONTH(R$7,0),'出荷記録１ 出荷先'!$D:$D,$H$1,'出荷記録１ 出荷先'!$E:$E,$H39,'出荷記録１ 出荷先'!$G:$G,$H$2)/SUMIFS('出荷記録１ 出荷先'!$J:$J,'出荷記録１ 出荷先'!$B:$B,"&gt;="&amp;R$7,'出荷記録１ 出荷先'!$B:$B,"&lt;="&amp;EOMONTH(R$7,0),'出荷記録１ 出荷先'!$D:$D,$H$1,'出荷記録１ 出荷先'!$E:$E,$H39,'出荷記録１ 出荷先'!$G:$G,$H$2)*VLOOKUP($H$3,$C:$D,2,FALSE)
)),"")</f>
        <v/>
      </c>
      <c r="S39" s="11" t="str">
        <f>IFERROR(
IF($H$4="単位あたりの数量",
SUMIFS('出荷記録１ 出荷先'!$J:$J,'出荷記録１ 出荷先'!$B:$B,"&gt;="&amp;S$7,'出荷記録１ 出荷先'!$B:$B,"&lt;="&amp;EOMONTH(S$7,0),'出荷記録１ 出荷先'!$D:$D,$H$1,'出荷記録１ 出荷先'!$E:$E,$H39,'出荷記録１ 出荷先'!$G:$G,$H$2)/VLOOKUP($H$3,$C:$D,2,FALSE),
IF($H$4="合計金額",
SUMIFS('出荷記録１ 出荷先'!$K:$K,'出荷記録１ 出荷先'!$B:$B,"&gt;="&amp;S$7,'出荷記録１ 出荷先'!$B:$B,"&lt;="&amp;EOMONTH(S$7,0),'出荷記録１ 出荷先'!$D:$D,$H$1,'出荷記録１ 出荷先'!$E:$E,$H39,'出荷記録１ 出荷先'!$G:$G,$H$2),
SUMIFS('出荷記録１ 出荷先'!$K:$K,'出荷記録１ 出荷先'!$B:$B,"&gt;="&amp;S$7,'出荷記録１ 出荷先'!$B:$B,"&lt;="&amp;EOMONTH(S$7,0),'出荷記録１ 出荷先'!$D:$D,$H$1,'出荷記録１ 出荷先'!$E:$E,$H39,'出荷記録１ 出荷先'!$G:$G,$H$2)/SUMIFS('出荷記録１ 出荷先'!$J:$J,'出荷記録１ 出荷先'!$B:$B,"&gt;="&amp;S$7,'出荷記録１ 出荷先'!$B:$B,"&lt;="&amp;EOMONTH(S$7,0),'出荷記録１ 出荷先'!$D:$D,$H$1,'出荷記録１ 出荷先'!$E:$E,$H39,'出荷記録１ 出荷先'!$G:$G,$H$2)*VLOOKUP($H$3,$C:$D,2,FALSE)
)),"")</f>
        <v/>
      </c>
      <c r="T39" s="11" t="str">
        <f>IFERROR(
IF($H$4="単位あたりの数量",
SUMIFS('出荷記録１ 出荷先'!$J:$J,'出荷記録１ 出荷先'!$B:$B,"&gt;="&amp;T$7,'出荷記録１ 出荷先'!$B:$B,"&lt;="&amp;EOMONTH(T$7,0),'出荷記録１ 出荷先'!$D:$D,$H$1,'出荷記録１ 出荷先'!$E:$E,$H39,'出荷記録１ 出荷先'!$G:$G,$H$2)/VLOOKUP($H$3,$C:$D,2,FALSE),
IF($H$4="合計金額",
SUMIFS('出荷記録１ 出荷先'!$K:$K,'出荷記録１ 出荷先'!$B:$B,"&gt;="&amp;T$7,'出荷記録１ 出荷先'!$B:$B,"&lt;="&amp;EOMONTH(T$7,0),'出荷記録１ 出荷先'!$D:$D,$H$1,'出荷記録１ 出荷先'!$E:$E,$H39,'出荷記録１ 出荷先'!$G:$G,$H$2),
SUMIFS('出荷記録１ 出荷先'!$K:$K,'出荷記録１ 出荷先'!$B:$B,"&gt;="&amp;T$7,'出荷記録１ 出荷先'!$B:$B,"&lt;="&amp;EOMONTH(T$7,0),'出荷記録１ 出荷先'!$D:$D,$H$1,'出荷記録１ 出荷先'!$E:$E,$H39,'出荷記録１ 出荷先'!$G:$G,$H$2)/SUMIFS('出荷記録１ 出荷先'!$J:$J,'出荷記録１ 出荷先'!$B:$B,"&gt;="&amp;T$7,'出荷記録１ 出荷先'!$B:$B,"&lt;="&amp;EOMONTH(T$7,0),'出荷記録１ 出荷先'!$D:$D,$H$1,'出荷記録１ 出荷先'!$E:$E,$H39,'出荷記録１ 出荷先'!$G:$G,$H$2)*VLOOKUP($H$3,$C:$D,2,FALSE)
)),"")</f>
        <v/>
      </c>
      <c r="U39" s="11" t="str">
        <f>IFERROR(
IF($H$4="単位あたりの数量",
SUMIFS('出荷記録１ 出荷先'!$J:$J,'出荷記録１ 出荷先'!$B:$B,"&gt;="&amp;U$7,'出荷記録１ 出荷先'!$B:$B,"&lt;="&amp;EOMONTH(U$7,0),'出荷記録１ 出荷先'!$D:$D,$H$1,'出荷記録１ 出荷先'!$E:$E,$H39,'出荷記録１ 出荷先'!$G:$G,$H$2)/VLOOKUP($H$3,$C:$D,2,FALSE),
IF($H$4="合計金額",
SUMIFS('出荷記録１ 出荷先'!$K:$K,'出荷記録１ 出荷先'!$B:$B,"&gt;="&amp;U$7,'出荷記録１ 出荷先'!$B:$B,"&lt;="&amp;EOMONTH(U$7,0),'出荷記録１ 出荷先'!$D:$D,$H$1,'出荷記録１ 出荷先'!$E:$E,$H39,'出荷記録１ 出荷先'!$G:$G,$H$2),
SUMIFS('出荷記録１ 出荷先'!$K:$K,'出荷記録１ 出荷先'!$B:$B,"&gt;="&amp;U$7,'出荷記録１ 出荷先'!$B:$B,"&lt;="&amp;EOMONTH(U$7,0),'出荷記録１ 出荷先'!$D:$D,$H$1,'出荷記録１ 出荷先'!$E:$E,$H39,'出荷記録１ 出荷先'!$G:$G,$H$2)/SUMIFS('出荷記録１ 出荷先'!$J:$J,'出荷記録１ 出荷先'!$B:$B,"&gt;="&amp;U$7,'出荷記録１ 出荷先'!$B:$B,"&lt;="&amp;EOMONTH(U$7,0),'出荷記録１ 出荷先'!$D:$D,$H$1,'出荷記録１ 出荷先'!$E:$E,$H39,'出荷記録１ 出荷先'!$G:$G,$H$2)*VLOOKUP($H$3,$C:$D,2,FALSE)
)),"")</f>
        <v/>
      </c>
    </row>
    <row r="40" spans="7:21" ht="19.5" thickTop="1" x14ac:dyDescent="0.4"/>
  </sheetData>
  <sheetProtection sheet="1" objects="1" scenarios="1"/>
  <protectedRanges>
    <protectedRange sqref="H1:H6" name="範囲1"/>
  </protectedRanges>
  <phoneticPr fontId="2"/>
  <conditionalFormatting sqref="H3">
    <cfRule type="expression" dxfId="17" priority="2">
      <formula>$H$4="合計金額"</formula>
    </cfRule>
  </conditionalFormatting>
  <conditionalFormatting sqref="I9:U39">
    <cfRule type="cellIs" dxfId="16" priority="1" operator="equal">
      <formula>0</formula>
    </cfRule>
    <cfRule type="expression" dxfId="15" priority="3">
      <formula>$H$4="合計金額"</formula>
    </cfRule>
  </conditionalFormatting>
  <conditionalFormatting sqref="I10:U39">
    <cfRule type="expression" dxfId="14" priority="5">
      <formula>AND(I10=MAX(I$10:I$39),I10&gt;0)</formula>
    </cfRule>
    <cfRule type="expression" dxfId="13" priority="6">
      <formula>AND(I10=LARGE(I$10:I$39,2),I10&gt;0)</formula>
    </cfRule>
    <cfRule type="expression" dxfId="12" priority="7">
      <formula>AND(I10=LARGE(I$10:I$39,3),I10&gt;0)</formula>
    </cfRule>
  </conditionalFormatting>
  <dataValidations count="6">
    <dataValidation type="list" allowBlank="1" showInputMessage="1" showErrorMessage="1" sqref="H4" xr:uid="{856CA86F-4BBC-41D6-A600-6DAF99387AB7}">
      <formula1>"単位あたりの数量,単位あたりの平均単価,合計金額"</formula1>
    </dataValidation>
    <dataValidation type="list" allowBlank="1" showInputMessage="1" showErrorMessage="1" sqref="H6" xr:uid="{79ADEDE4-ED10-4AF5-9A41-955B379AEEB2}">
      <formula1>$F:$F</formula1>
    </dataValidation>
    <dataValidation type="list" allowBlank="1" showInputMessage="1" showErrorMessage="1" sqref="H5" xr:uid="{1B194AE9-97B1-44C4-B1DE-540EA8E6E7D8}">
      <formula1>$E:$E</formula1>
    </dataValidation>
    <dataValidation type="list" allowBlank="1" showInputMessage="1" showErrorMessage="1" sqref="H3" xr:uid="{E7751587-80C1-4D23-AB92-03BFE40C53EA}">
      <formula1>$C:$C</formula1>
    </dataValidation>
    <dataValidation type="list" allowBlank="1" showInputMessage="1" showErrorMessage="1" sqref="H1" xr:uid="{DE6C64AA-AF54-4A54-8F9F-7917DCAD2B9B}">
      <formula1>$A:$A</formula1>
    </dataValidation>
    <dataValidation type="list" allowBlank="1" showInputMessage="1" showErrorMessage="1" sqref="H2" xr:uid="{89FBA052-047C-4A9C-A6BB-C81F039F5FC4}">
      <formula1>$B:$B</formula1>
    </dataValidation>
  </dataValidations>
  <pageMargins left="0.39370078740157483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38E0-7A8C-4484-AE41-1C2CA64E742F}">
  <sheetPr>
    <tabColor theme="9" tint="-0.499984740745262"/>
  </sheetPr>
  <dimension ref="A1:U40"/>
  <sheetViews>
    <sheetView zoomScaleNormal="100" workbookViewId="0">
      <pane xSplit="9" ySplit="8" topLeftCell="J9" activePane="bottomRight" state="frozen"/>
      <selection activeCell="E1" sqref="E1"/>
      <selection pane="topRight" activeCell="H1" sqref="H1"/>
      <selection pane="bottomLeft" activeCell="E9" sqref="E9"/>
      <selection pane="bottomRight" activeCell="H1" sqref="H1"/>
    </sheetView>
  </sheetViews>
  <sheetFormatPr defaultRowHeight="18.75" x14ac:dyDescent="0.4"/>
  <cols>
    <col min="1" max="1" width="30" hidden="1" customWidth="1"/>
    <col min="2" max="2" width="13.25" hidden="1" customWidth="1"/>
    <col min="3" max="3" width="20.25" hidden="1" customWidth="1"/>
    <col min="4" max="4" width="5.5" hidden="1" customWidth="1"/>
    <col min="5" max="6" width="15.125" style="36" hidden="1" customWidth="1"/>
    <col min="7" max="7" width="11" customWidth="1"/>
    <col min="8" max="8" width="25" customWidth="1"/>
    <col min="9" max="9" width="14" customWidth="1"/>
    <col min="10" max="21" width="11.25" customWidth="1"/>
  </cols>
  <sheetData>
    <row r="1" spans="1:21" x14ac:dyDescent="0.4">
      <c r="A1" t="s">
        <v>44</v>
      </c>
      <c r="B1" t="s">
        <v>44</v>
      </c>
      <c r="C1" t="s">
        <v>44</v>
      </c>
      <c r="D1" t="e" cm="1">
        <f t="array" ref="D1:D2">VALUE(MID(_xlfn._xlws.FILTER(C:C,C:C&lt;&gt;""),FIND("（",_xlfn._xlws.FILTER(C:C,C:C&lt;&gt;""))+1,FIND("kg）",_xlfn._xlws.FILTER(C:C,C:C&lt;&gt;""))-FIND("（",_xlfn._xlws.FILTER(C:C,C:C&lt;&gt;""))-1))</f>
        <v>#VALUE!</v>
      </c>
      <c r="E1" t="s">
        <v>44</v>
      </c>
      <c r="F1" t="s">
        <v>44</v>
      </c>
      <c r="G1" t="s">
        <v>1</v>
      </c>
      <c r="H1" s="1" t="s">
        <v>44</v>
      </c>
    </row>
    <row r="2" spans="1:21" x14ac:dyDescent="0.4">
      <c r="A2" t="e" cm="1" vm="1">
        <f t="array" ref="A2">_xlfn.UNIQUE(_xlfn._xlws.FILTER('出荷記録１ 出荷先'!D:D,('出荷記録１ 出荷先'!D:D&lt;&gt;"作付名")*('出荷記録１ 出荷先'!D:D&lt;&gt;"")))</f>
        <v>#VALUE!</v>
      </c>
      <c r="B2" t="e" cm="1" vm="1">
        <f t="array" ref="B2">_xlfn.UNIQUE(_xlfn._xlws.FILTER('出荷記録１ 出荷先'!G:G,('出荷記録１ 出荷先'!G:G&lt;&gt;"品質・規格")*('出荷記録１ 出荷先'!G:G&lt;&gt;"")*('出荷記録１ 出荷先'!D:D='出荷先別集計（週別集計）'!H1)))</f>
        <v>#VALUE!</v>
      </c>
      <c r="C2" t="s">
        <v>29</v>
      </c>
      <c r="D2">
        <v>1</v>
      </c>
      <c r="E2" s="36" t="e" cm="1">
        <f t="array" ref="E2">_xlfn.SEQUENCE(((K4+7-WEEKDAY(K4,1))-(K3-WEEKDAY(K3,2))+1)/7,1,K3-WEEKDAY(K3,2),7)</f>
        <v>#VALUE!</v>
      </c>
      <c r="F2" s="36" t="e" cm="1">
        <f t="array" ref="F2">_xlfn._xlws.FILTER(
_xlfn.SEQUENCE(((K4+7-WEEKDAY(K4,1))-(K3-WEEKDAY(K3,2))+1)/7,1,K3-WEEKDAY(K3,2),7)+6,
_xlfn.SEQUENCE(((K4+7-WEEKDAY(K4,1))-(K3-WEEKDAY(K3,2))+1)/7,1,K3-WEEKDAY(K3,2),7)+6&gt;H5)</f>
        <v>#VALUE!</v>
      </c>
      <c r="G2" t="s">
        <v>19</v>
      </c>
      <c r="H2" s="1" t="s">
        <v>44</v>
      </c>
      <c r="I2" s="22" t="str">
        <f>IF(H2="（選択してください）","",IF(COUNTIFS('出荷記録１ 出荷先'!G:G,H2,'出荷記録１ 出荷先'!D:D,H1)&lt;&gt;0,"","◀ 品質・規格を選択し直してください"))</f>
        <v/>
      </c>
    </row>
    <row r="3" spans="1:21" x14ac:dyDescent="0.4">
      <c r="C3" t="str" cm="1">
        <f t="array" ref="C3">IFERROR(_xlfn.UNIQUE(
_xlfn._xlws.FILTER('出荷記録１ 出荷先'!I:I,'出荷記録１ 出荷先'!D:D=H1)
&amp;"（"&amp;
TEXT(
_xlfn._xlws.FILTER('出荷記録１ 出荷先'!J:J,'出荷記録１ 出荷先'!D:D=H1)/
_xlfn._xlws.FILTER('出荷記録１ 出荷先'!H:H,'出荷記録１ 出荷先'!D:D=H1),
"#,##0")
&amp;"kg）"
),"")</f>
        <v/>
      </c>
      <c r="G3" t="s">
        <v>3</v>
      </c>
      <c r="H3" s="1" t="s">
        <v>44</v>
      </c>
      <c r="J3" t="s">
        <v>20</v>
      </c>
      <c r="K3" s="8" t="str" cm="1">
        <f t="array" ref="K3">IFERROR(MIN(_xlfn._xlws.FILTER('出荷記録１ 出荷先'!B:B,('出荷記録１ 出荷先'!D:D='出荷先別集計（週別集計）'!H1)*('出荷記録１ 出荷先'!G:G='出荷先別集計（週別集計）'!H2))),"エラー")</f>
        <v>エラー</v>
      </c>
      <c r="L3" s="2" t="s">
        <v>4</v>
      </c>
    </row>
    <row r="4" spans="1:21" x14ac:dyDescent="0.4">
      <c r="G4" t="s">
        <v>2</v>
      </c>
      <c r="H4" s="1" t="s">
        <v>46</v>
      </c>
      <c r="J4" t="s">
        <v>21</v>
      </c>
      <c r="K4" s="8" t="str" cm="1">
        <f t="array" ref="K4">IFERROR(MAX(_xlfn._xlws.FILTER('出荷記録１ 出荷先'!B:B,('出荷記録１ 出荷先'!D:D='出荷先別集計（週別集計）'!H1)*('出荷記録１ 出荷先'!G:G='出荷先別集計（週別集計）'!H2))),"エラー")</f>
        <v>エラー</v>
      </c>
      <c r="L4" s="3" t="s">
        <v>5</v>
      </c>
    </row>
    <row r="5" spans="1:21" x14ac:dyDescent="0.4">
      <c r="G5" t="s">
        <v>24</v>
      </c>
      <c r="H5" s="35" t="s">
        <v>44</v>
      </c>
      <c r="I5" s="22" t="str">
        <f>IF(COUNTIF(E:E,H5)=0,"◀ 集計開始日を選択し直してください",
IF(H5&gt;H6,"◀ 集計開始日は集計終了日より前の日付を設定してください","")
)</f>
        <v/>
      </c>
      <c r="L5" s="4" t="s">
        <v>6</v>
      </c>
    </row>
    <row r="6" spans="1:21" ht="19.5" thickBot="1" x14ac:dyDescent="0.45">
      <c r="G6" t="s">
        <v>28</v>
      </c>
      <c r="H6" s="35" t="s">
        <v>44</v>
      </c>
      <c r="I6" s="22" t="str">
        <f>IFERROR(IF(COUNTIF(F:F,H6)=0,"◀ 集計終了日を選択し直してください",
IF(H6-H5&gt;12*7+1,"◀ 集計期間が12週間以内になるように、集計終了日を設定してください","")
),"")</f>
        <v/>
      </c>
    </row>
    <row r="7" spans="1:21" ht="19.5" thickTop="1" x14ac:dyDescent="0.4">
      <c r="H7" s="38"/>
      <c r="I7" s="39" t="s">
        <v>26</v>
      </c>
      <c r="J7" s="48" t="e">
        <f t="shared" ref="J7:U7" si="0">IF($H6-$H5&gt;12*7+1,"エラー",
IF($H6&gt;$H5+7*(COLUMN()-10),$H5+7*(COLUMN()-10),"")
)</f>
        <v>#VALUE!</v>
      </c>
      <c r="K7" s="48" t="e">
        <f t="shared" si="0"/>
        <v>#VALUE!</v>
      </c>
      <c r="L7" s="48" t="e">
        <f t="shared" si="0"/>
        <v>#VALUE!</v>
      </c>
      <c r="M7" s="48" t="e">
        <f t="shared" si="0"/>
        <v>#VALUE!</v>
      </c>
      <c r="N7" s="48" t="e">
        <f t="shared" si="0"/>
        <v>#VALUE!</v>
      </c>
      <c r="O7" s="48" t="e">
        <f t="shared" si="0"/>
        <v>#VALUE!</v>
      </c>
      <c r="P7" s="48" t="e">
        <f t="shared" si="0"/>
        <v>#VALUE!</v>
      </c>
      <c r="Q7" s="48" t="e">
        <f t="shared" si="0"/>
        <v>#VALUE!</v>
      </c>
      <c r="R7" s="48" t="e">
        <f t="shared" si="0"/>
        <v>#VALUE!</v>
      </c>
      <c r="S7" s="48" t="e">
        <f t="shared" si="0"/>
        <v>#VALUE!</v>
      </c>
      <c r="T7" s="48" t="e">
        <f t="shared" si="0"/>
        <v>#VALUE!</v>
      </c>
      <c r="U7" s="48" t="e">
        <f t="shared" si="0"/>
        <v>#VALUE!</v>
      </c>
    </row>
    <row r="8" spans="1:21" ht="19.5" thickBot="1" x14ac:dyDescent="0.45">
      <c r="H8" s="41"/>
      <c r="I8" s="42" t="s">
        <v>22</v>
      </c>
      <c r="J8" s="49" t="e">
        <f>J7</f>
        <v>#VALUE!</v>
      </c>
      <c r="K8" s="49" t="e">
        <f t="shared" ref="K8:U8" si="1">K7</f>
        <v>#VALUE!</v>
      </c>
      <c r="L8" s="49" t="e">
        <f t="shared" si="1"/>
        <v>#VALUE!</v>
      </c>
      <c r="M8" s="49" t="e">
        <f t="shared" si="1"/>
        <v>#VALUE!</v>
      </c>
      <c r="N8" s="49" t="e">
        <f t="shared" si="1"/>
        <v>#VALUE!</v>
      </c>
      <c r="O8" s="49" t="e">
        <f t="shared" si="1"/>
        <v>#VALUE!</v>
      </c>
      <c r="P8" s="49" t="e">
        <f t="shared" si="1"/>
        <v>#VALUE!</v>
      </c>
      <c r="Q8" s="49" t="e">
        <f t="shared" si="1"/>
        <v>#VALUE!</v>
      </c>
      <c r="R8" s="49" t="e">
        <f t="shared" si="1"/>
        <v>#VALUE!</v>
      </c>
      <c r="S8" s="49" t="e">
        <f t="shared" si="1"/>
        <v>#VALUE!</v>
      </c>
      <c r="T8" s="49" t="e">
        <f t="shared" si="1"/>
        <v>#VALUE!</v>
      </c>
      <c r="U8" s="49" t="e">
        <f t="shared" si="1"/>
        <v>#VALUE!</v>
      </c>
    </row>
    <row r="9" spans="1:21" ht="20.25" thickTop="1" thickBot="1" x14ac:dyDescent="0.45">
      <c r="H9" s="44" t="s">
        <v>25</v>
      </c>
      <c r="I9" s="15" t="str">
        <f>IFERROR(
IF($H$4="単位あたりの数量",
SUMIFS('出荷記録１ 出荷先'!$J:$J,'出荷記録１ 出荷先'!$D:$D,$H$1,'出荷記録１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出荷先'!$G:$G,$H$2,'出荷記録１ 出荷先'!B:B,"&gt;="&amp;$H$5,'出荷記録１ 出荷先'!B:B,"&lt;="&amp;$H$6),
SUMIFS('出荷記録１ 出荷先'!$K:$K,'出荷記録１ 出荷先'!$D:$D,$H$1,'出荷記録１ 出荷先'!$G:$G,$H$2,'出荷記録１ 出荷先'!B:B,"&gt;="&amp;$H$5,'出荷記録１ 出荷先'!B:B,"&lt;="&amp;$H$6)/SUMIFS('出荷記録１ 出荷先'!$J:$J,'出荷記録１ 出荷先'!$D:$D,$H$1,'出荷記録１ 出荷先'!$G:$G,$H$2,'出荷記録１ 出荷先'!B:B,"&gt;="&amp;$H$5,'出荷記録１ 出荷先'!B:B,"&lt;="&amp;$H$6)*VLOOKUP($H$3,$C:$D,2,FALSE)
)),"")</f>
        <v/>
      </c>
      <c r="J9" s="29" t="str">
        <f>IFERROR(
IF($H$4="単位あたりの数量",
SUMIFS('出荷記録１ 出荷先'!$J:$J,'出荷記録１ 出荷先'!$B:$B,"&gt;="&amp;J$7,'出荷記録１ 出荷先'!$B:$B,"&lt;="&amp;J$7+6,'出荷記録１ 出荷先'!$D:$D,$H$1,'出荷記録１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出荷先'!$G:$G,$H$2),
SUMIFS('出荷記録１ 出荷先'!$K:$K,'出荷記録１ 出荷先'!$B:$B,"&gt;="&amp;J$7,'出荷記録１ 出荷先'!$B:$B,"&lt;="&amp;J$7+6,'出荷記録１ 出荷先'!$D:$D,$H$1,'出荷記録１ 出荷先'!$G:$G,$H$2)/SUMIFS('出荷記録１ 出荷先'!$J:$J,'出荷記録１ 出荷先'!$B:$B,"&gt;="&amp;J$7,'出荷記録１ 出荷先'!$B:$B,"&lt;="&amp;J$7+6,'出荷記録１ 出荷先'!$D:$D,$H$1,'出荷記録１ 出荷先'!$G:$G,$H$2)*VLOOKUP($H$3,$C:$D,2,FALSE)
)),"")</f>
        <v/>
      </c>
      <c r="K9" s="16" t="str">
        <f>IFERROR(
IF($H$4="単位あたりの数量",
SUMIFS('出荷記録１ 出荷先'!$J:$J,'出荷記録１ 出荷先'!$B:$B,"&gt;="&amp;K$7,'出荷記録１ 出荷先'!$B:$B,"&lt;="&amp;K$7+6,'出荷記録１ 出荷先'!$D:$D,$H$1,'出荷記録１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出荷先'!$G:$G,$H$2),
SUMIFS('出荷記録１ 出荷先'!$K:$K,'出荷記録１ 出荷先'!$B:$B,"&gt;="&amp;K$7,'出荷記録１ 出荷先'!$B:$B,"&lt;="&amp;K$7+6,'出荷記録１ 出荷先'!$D:$D,$H$1,'出荷記録１ 出荷先'!$G:$G,$H$2)/SUMIFS('出荷記録１ 出荷先'!$J:$J,'出荷記録１ 出荷先'!$B:$B,"&gt;="&amp;K$7,'出荷記録１ 出荷先'!$B:$B,"&lt;="&amp;K$7+6,'出荷記録１ 出荷先'!$D:$D,$H$1,'出荷記録１ 出荷先'!$G:$G,$H$2)*VLOOKUP($H$3,$C:$D,2,FALSE)
)),"")</f>
        <v/>
      </c>
      <c r="L9" s="16" t="str">
        <f>IFERROR(
IF($H$4="単位あたりの数量",
SUMIFS('出荷記録１ 出荷先'!$J:$J,'出荷記録１ 出荷先'!$B:$B,"&gt;="&amp;L$7,'出荷記録１ 出荷先'!$B:$B,"&lt;="&amp;L$7+6,'出荷記録１ 出荷先'!$D:$D,$H$1,'出荷記録１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出荷先'!$G:$G,$H$2),
SUMIFS('出荷記録１ 出荷先'!$K:$K,'出荷記録１ 出荷先'!$B:$B,"&gt;="&amp;L$7,'出荷記録１ 出荷先'!$B:$B,"&lt;="&amp;L$7+6,'出荷記録１ 出荷先'!$D:$D,$H$1,'出荷記録１ 出荷先'!$G:$G,$H$2)/SUMIFS('出荷記録１ 出荷先'!$J:$J,'出荷記録１ 出荷先'!$B:$B,"&gt;="&amp;L$7,'出荷記録１ 出荷先'!$B:$B,"&lt;="&amp;L$7+6,'出荷記録１ 出荷先'!$D:$D,$H$1,'出荷記録１ 出荷先'!$G:$G,$H$2)*VLOOKUP($H$3,$C:$D,2,FALSE)
)),"")</f>
        <v/>
      </c>
      <c r="M9" s="16" t="str">
        <f>IFERROR(
IF($H$4="単位あたりの数量",
SUMIFS('出荷記録１ 出荷先'!$J:$J,'出荷記録１ 出荷先'!$B:$B,"&gt;="&amp;M$7,'出荷記録１ 出荷先'!$B:$B,"&lt;="&amp;M$7+6,'出荷記録１ 出荷先'!$D:$D,$H$1,'出荷記録１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出荷先'!$G:$G,$H$2),
SUMIFS('出荷記録１ 出荷先'!$K:$K,'出荷記録１ 出荷先'!$B:$B,"&gt;="&amp;M$7,'出荷記録１ 出荷先'!$B:$B,"&lt;="&amp;M$7+6,'出荷記録１ 出荷先'!$D:$D,$H$1,'出荷記録１ 出荷先'!$G:$G,$H$2)/SUMIFS('出荷記録１ 出荷先'!$J:$J,'出荷記録１ 出荷先'!$B:$B,"&gt;="&amp;M$7,'出荷記録１ 出荷先'!$B:$B,"&lt;="&amp;M$7+6,'出荷記録１ 出荷先'!$D:$D,$H$1,'出荷記録１ 出荷先'!$G:$G,$H$2)*VLOOKUP($H$3,$C:$D,2,FALSE)
)),"")</f>
        <v/>
      </c>
      <c r="N9" s="16" t="str">
        <f>IFERROR(
IF($H$4="単位あたりの数量",
SUMIFS('出荷記録１ 出荷先'!$J:$J,'出荷記録１ 出荷先'!$B:$B,"&gt;="&amp;N$7,'出荷記録１ 出荷先'!$B:$B,"&lt;="&amp;N$7+6,'出荷記録１ 出荷先'!$D:$D,$H$1,'出荷記録１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出荷先'!$G:$G,$H$2),
SUMIFS('出荷記録１ 出荷先'!$K:$K,'出荷記録１ 出荷先'!$B:$B,"&gt;="&amp;N$7,'出荷記録１ 出荷先'!$B:$B,"&lt;="&amp;N$7+6,'出荷記録１ 出荷先'!$D:$D,$H$1,'出荷記録１ 出荷先'!$G:$G,$H$2)/SUMIFS('出荷記録１ 出荷先'!$J:$J,'出荷記録１ 出荷先'!$B:$B,"&gt;="&amp;N$7,'出荷記録１ 出荷先'!$B:$B,"&lt;="&amp;N$7+6,'出荷記録１ 出荷先'!$D:$D,$H$1,'出荷記録１ 出荷先'!$G:$G,$H$2)*VLOOKUP($H$3,$C:$D,2,FALSE)
)),"")</f>
        <v/>
      </c>
      <c r="O9" s="16" t="str">
        <f>IFERROR(
IF($H$4="単位あたりの数量",
SUMIFS('出荷記録１ 出荷先'!$J:$J,'出荷記録１ 出荷先'!$B:$B,"&gt;="&amp;O$7,'出荷記録１ 出荷先'!$B:$B,"&lt;="&amp;O$7+6,'出荷記録１ 出荷先'!$D:$D,$H$1,'出荷記録１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出荷先'!$G:$G,$H$2),
SUMIFS('出荷記録１ 出荷先'!$K:$K,'出荷記録１ 出荷先'!$B:$B,"&gt;="&amp;O$7,'出荷記録１ 出荷先'!$B:$B,"&lt;="&amp;O$7+6,'出荷記録１ 出荷先'!$D:$D,$H$1,'出荷記録１ 出荷先'!$G:$G,$H$2)/SUMIFS('出荷記録１ 出荷先'!$J:$J,'出荷記録１ 出荷先'!$B:$B,"&gt;="&amp;O$7,'出荷記録１ 出荷先'!$B:$B,"&lt;="&amp;O$7+6,'出荷記録１ 出荷先'!$D:$D,$H$1,'出荷記録１ 出荷先'!$G:$G,$H$2)*VLOOKUP($H$3,$C:$D,2,FALSE)
)),"")</f>
        <v/>
      </c>
      <c r="P9" s="16" t="str">
        <f>IFERROR(
IF($H$4="単位あたりの数量",
SUMIFS('出荷記録１ 出荷先'!$J:$J,'出荷記録１ 出荷先'!$B:$B,"&gt;="&amp;P$7,'出荷記録１ 出荷先'!$B:$B,"&lt;="&amp;P$7+6,'出荷記録１ 出荷先'!$D:$D,$H$1,'出荷記録１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出荷先'!$G:$G,$H$2),
SUMIFS('出荷記録１ 出荷先'!$K:$K,'出荷記録１ 出荷先'!$B:$B,"&gt;="&amp;P$7,'出荷記録１ 出荷先'!$B:$B,"&lt;="&amp;P$7+6,'出荷記録１ 出荷先'!$D:$D,$H$1,'出荷記録１ 出荷先'!$G:$G,$H$2)/SUMIFS('出荷記録１ 出荷先'!$J:$J,'出荷記録１ 出荷先'!$B:$B,"&gt;="&amp;P$7,'出荷記録１ 出荷先'!$B:$B,"&lt;="&amp;P$7+6,'出荷記録１ 出荷先'!$D:$D,$H$1,'出荷記録１ 出荷先'!$G:$G,$H$2)*VLOOKUP($H$3,$C:$D,2,FALSE)
)),"")</f>
        <v/>
      </c>
      <c r="Q9" s="16" t="str">
        <f>IFERROR(
IF($H$4="単位あたりの数量",
SUMIFS('出荷記録１ 出荷先'!$J:$J,'出荷記録１ 出荷先'!$B:$B,"&gt;="&amp;Q$7,'出荷記録１ 出荷先'!$B:$B,"&lt;="&amp;Q$7+6,'出荷記録１ 出荷先'!$D:$D,$H$1,'出荷記録１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出荷先'!$G:$G,$H$2),
SUMIFS('出荷記録１ 出荷先'!$K:$K,'出荷記録１ 出荷先'!$B:$B,"&gt;="&amp;Q$7,'出荷記録１ 出荷先'!$B:$B,"&lt;="&amp;Q$7+6,'出荷記録１ 出荷先'!$D:$D,$H$1,'出荷記録１ 出荷先'!$G:$G,$H$2)/SUMIFS('出荷記録１ 出荷先'!$J:$J,'出荷記録１ 出荷先'!$B:$B,"&gt;="&amp;Q$7,'出荷記録１ 出荷先'!$B:$B,"&lt;="&amp;Q$7+6,'出荷記録１ 出荷先'!$D:$D,$H$1,'出荷記録１ 出荷先'!$G:$G,$H$2)*VLOOKUP($H$3,$C:$D,2,FALSE)
)),"")</f>
        <v/>
      </c>
      <c r="R9" s="16" t="str">
        <f>IFERROR(
IF($H$4="単位あたりの数量",
SUMIFS('出荷記録１ 出荷先'!$J:$J,'出荷記録１ 出荷先'!$B:$B,"&gt;="&amp;R$7,'出荷記録１ 出荷先'!$B:$B,"&lt;="&amp;R$7+6,'出荷記録１ 出荷先'!$D:$D,$H$1,'出荷記録１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出荷先'!$G:$G,$H$2),
SUMIFS('出荷記録１ 出荷先'!$K:$K,'出荷記録１ 出荷先'!$B:$B,"&gt;="&amp;R$7,'出荷記録１ 出荷先'!$B:$B,"&lt;="&amp;R$7+6,'出荷記録１ 出荷先'!$D:$D,$H$1,'出荷記録１ 出荷先'!$G:$G,$H$2)/SUMIFS('出荷記録１ 出荷先'!$J:$J,'出荷記録１ 出荷先'!$B:$B,"&gt;="&amp;R$7,'出荷記録１ 出荷先'!$B:$B,"&lt;="&amp;R$7+6,'出荷記録１ 出荷先'!$D:$D,$H$1,'出荷記録１ 出荷先'!$G:$G,$H$2)*VLOOKUP($H$3,$C:$D,2,FALSE)
)),"")</f>
        <v/>
      </c>
      <c r="S9" s="16" t="str">
        <f>IFERROR(
IF($H$4="単位あたりの数量",
SUMIFS('出荷記録１ 出荷先'!$J:$J,'出荷記録１ 出荷先'!$B:$B,"&gt;="&amp;S$7,'出荷記録１ 出荷先'!$B:$B,"&lt;="&amp;S$7+6,'出荷記録１ 出荷先'!$D:$D,$H$1,'出荷記録１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出荷先'!$G:$G,$H$2),
SUMIFS('出荷記録１ 出荷先'!$K:$K,'出荷記録１ 出荷先'!$B:$B,"&gt;="&amp;S$7,'出荷記録１ 出荷先'!$B:$B,"&lt;="&amp;S$7+6,'出荷記録１ 出荷先'!$D:$D,$H$1,'出荷記録１ 出荷先'!$G:$G,$H$2)/SUMIFS('出荷記録１ 出荷先'!$J:$J,'出荷記録１ 出荷先'!$B:$B,"&gt;="&amp;S$7,'出荷記録１ 出荷先'!$B:$B,"&lt;="&amp;S$7+6,'出荷記録１ 出荷先'!$D:$D,$H$1,'出荷記録１ 出荷先'!$G:$G,$H$2)*VLOOKUP($H$3,$C:$D,2,FALSE)
)),"")</f>
        <v/>
      </c>
      <c r="T9" s="16" t="str">
        <f>IFERROR(
IF($H$4="単位あたりの数量",
SUMIFS('出荷記録１ 出荷先'!$J:$J,'出荷記録１ 出荷先'!$B:$B,"&gt;="&amp;T$7,'出荷記録１ 出荷先'!$B:$B,"&lt;="&amp;T$7+6,'出荷記録１ 出荷先'!$D:$D,$H$1,'出荷記録１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出荷先'!$G:$G,$H$2),
SUMIFS('出荷記録１ 出荷先'!$K:$K,'出荷記録１ 出荷先'!$B:$B,"&gt;="&amp;T$7,'出荷記録１ 出荷先'!$B:$B,"&lt;="&amp;T$7+6,'出荷記録１ 出荷先'!$D:$D,$H$1,'出荷記録１ 出荷先'!$G:$G,$H$2)/SUMIFS('出荷記録１ 出荷先'!$J:$J,'出荷記録１ 出荷先'!$B:$B,"&gt;="&amp;T$7,'出荷記録１ 出荷先'!$B:$B,"&lt;="&amp;T$7+6,'出荷記録１ 出荷先'!$D:$D,$H$1,'出荷記録１ 出荷先'!$G:$G,$H$2)*VLOOKUP($H$3,$C:$D,2,FALSE)
)),"")</f>
        <v/>
      </c>
      <c r="U9" s="17" t="str">
        <f>IFERROR(
IF($H$4="単位あたりの数量",
SUMIFS('出荷記録１ 出荷先'!$J:$J,'出荷記録１ 出荷先'!$B:$B,"&gt;="&amp;U$7,'出荷記録１ 出荷先'!$B:$B,"&lt;="&amp;U$7+6,'出荷記録１ 出荷先'!$D:$D,$H$1,'出荷記録１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出荷先'!$G:$G,$H$2),
SUMIFS('出荷記録１ 出荷先'!$K:$K,'出荷記録１ 出荷先'!$B:$B,"&gt;="&amp;U$7,'出荷記録１ 出荷先'!$B:$B,"&lt;="&amp;U$7+6,'出荷記録１ 出荷先'!$D:$D,$H$1,'出荷記録１ 出荷先'!$G:$G,$H$2)/SUMIFS('出荷記録１ 出荷先'!$J:$J,'出荷記録１ 出荷先'!$B:$B,"&gt;="&amp;U$7,'出荷記録１ 出荷先'!$B:$B,"&lt;="&amp;U$7+6,'出荷記録１ 出荷先'!$D:$D,$H$1,'出荷記録１ 出荷先'!$G:$G,$H$2)*VLOOKUP($H$3,$C:$D,2,FALSE)
)),"")</f>
        <v/>
      </c>
    </row>
    <row r="10" spans="1:21" ht="19.5" thickTop="1" x14ac:dyDescent="0.4">
      <c r="G10">
        <v>1</v>
      </c>
      <c r="H10" s="45" t="e" cm="1" vm="1">
        <f t="array" ref="H10">_xlfn.UNIQUE(_xlfn._xlws.FILTER('出荷記録１ 出荷先'!E:E,('出荷記録１ 出荷先'!E:E&lt;&gt;"出荷先")*('出荷記録１ 出荷先'!E:E&lt;&gt;"")*('出荷記録１ 出荷先'!D:D=H1)*('出荷記録１ 出荷先'!G:G=H2)*('出荷記録１ 出荷先'!B:B&gt;=H5)*('出荷記録１ 出荷先'!B:B&lt;=H6)))</f>
        <v>#VALUE!</v>
      </c>
      <c r="I10" s="28" t="e" vm="2">
        <f>IF(H10="","",
IFERROR(
IF($H$4="単位あたりの数量",
SUMIFS('出荷記録１ 出荷先'!$J:$J,'出荷記録１ 出荷先'!$D:$D,$H$1,'出荷記録１ 出荷先'!$E:$E,$H10,'出荷記録１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出荷先'!$E:$E,$H10,'出荷記録１ 出荷先'!$G:$G,$H$2,'出荷記録１ 出荷先'!B:B,"&gt;="&amp;$H$5,'出荷記録１ 出荷先'!B:B,"&lt;="&amp;$H$6),
SUMIFS('出荷記録１ 出荷先'!$K:$K,'出荷記録１ 出荷先'!$D:$D,$H$1,'出荷記録１ 出荷先'!$E:$E,$H10,'出荷記録１ 出荷先'!$G:$G,$H$2,'出荷記録１ 出荷先'!B:B,"&gt;="&amp;$H$5,'出荷記録１ 出荷先'!B:B,"&lt;="&amp;$H$6)/SUMIFS('出荷記録１ 出荷先'!$J:$J,'出荷記録１ 出荷先'!$D:$D,$H$1,'出荷記録１ 出荷先'!$E:$E,$H10,'出荷記録１ 出荷先'!$G:$G,$H$2,'出荷記録１ 出荷先'!B:B,"&gt;="&amp;$H$5,'出荷記録１ 出荷先'!B:B,"&lt;="&amp;$H$6)*VLOOKUP($H$3,$C:$D,2,FALSE)
)),""))</f>
        <v>#VALUE!</v>
      </c>
      <c r="J10" s="24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出荷先'!$E:$E,$H10,'出荷記録１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出荷先'!$E:$E,$H10,'出荷記録１ 出荷先'!$G:$G,$H$2),
SUMIFS('出荷記録１ 出荷先'!$K:$K,'出荷記録１ 出荷先'!$B:$B,"&gt;="&amp;J$7,'出荷記録１ 出荷先'!$B:$B,"&lt;="&amp;J$7+6,'出荷記録１ 出荷先'!$D:$D,$H$1,'出荷記録１ 出荷先'!$E:$E,$H10,'出荷記録１ 出荷先'!$G:$G,$H$2)/SUMIFS('出荷記録１ 出荷先'!$J:$J,'出荷記録１ 出荷先'!$B:$B,"&gt;="&amp;J$7,'出荷記録１ 出荷先'!$B:$B,"&lt;="&amp;J$7+6,'出荷記録１ 出荷先'!$D:$D,$H$1,'出荷記録１ 出荷先'!$E:$E,$H10,'出荷記録１ 出荷先'!$G:$G,$H$2)*VLOOKUP($H$3,$C:$D,2,FALSE)
)),"")</f>
        <v/>
      </c>
      <c r="K10" s="30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出荷先'!$E:$E,$H10,'出荷記録１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出荷先'!$E:$E,$H10,'出荷記録１ 出荷先'!$G:$G,$H$2),
SUMIFS('出荷記録１ 出荷先'!$K:$K,'出荷記録１ 出荷先'!$B:$B,"&gt;="&amp;K$7,'出荷記録１ 出荷先'!$B:$B,"&lt;="&amp;K$7+6,'出荷記録１ 出荷先'!$D:$D,$H$1,'出荷記録１ 出荷先'!$E:$E,$H10,'出荷記録１ 出荷先'!$G:$G,$H$2)/SUMIFS('出荷記録１ 出荷先'!$J:$J,'出荷記録１ 出荷先'!$B:$B,"&gt;="&amp;K$7,'出荷記録１ 出荷先'!$B:$B,"&lt;="&amp;K$7+6,'出荷記録１ 出荷先'!$D:$D,$H$1,'出荷記録１ 出荷先'!$E:$E,$H10,'出荷記録１ 出荷先'!$G:$G,$H$2)*VLOOKUP($H$3,$C:$D,2,FALSE)
)),"")</f>
        <v/>
      </c>
      <c r="L10" s="30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出荷先'!$E:$E,$H10,'出荷記録１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出荷先'!$E:$E,$H10,'出荷記録１ 出荷先'!$G:$G,$H$2),
SUMIFS('出荷記録１ 出荷先'!$K:$K,'出荷記録１ 出荷先'!$B:$B,"&gt;="&amp;L$7,'出荷記録１ 出荷先'!$B:$B,"&lt;="&amp;L$7+6,'出荷記録１ 出荷先'!$D:$D,$H$1,'出荷記録１ 出荷先'!$E:$E,$H10,'出荷記録１ 出荷先'!$G:$G,$H$2)/SUMIFS('出荷記録１ 出荷先'!$J:$J,'出荷記録１ 出荷先'!$B:$B,"&gt;="&amp;L$7,'出荷記録１ 出荷先'!$B:$B,"&lt;="&amp;L$7+6,'出荷記録１ 出荷先'!$D:$D,$H$1,'出荷記録１ 出荷先'!$E:$E,$H10,'出荷記録１ 出荷先'!$G:$G,$H$2)*VLOOKUP($H$3,$C:$D,2,FALSE)
)),"")</f>
        <v/>
      </c>
      <c r="M10" s="30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出荷先'!$E:$E,$H10,'出荷記録１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出荷先'!$E:$E,$H10,'出荷記録１ 出荷先'!$G:$G,$H$2),
SUMIFS('出荷記録１ 出荷先'!$K:$K,'出荷記録１ 出荷先'!$B:$B,"&gt;="&amp;M$7,'出荷記録１ 出荷先'!$B:$B,"&lt;="&amp;M$7+6,'出荷記録１ 出荷先'!$D:$D,$H$1,'出荷記録１ 出荷先'!$E:$E,$H10,'出荷記録１ 出荷先'!$G:$G,$H$2)/SUMIFS('出荷記録１ 出荷先'!$J:$J,'出荷記録１ 出荷先'!$B:$B,"&gt;="&amp;M$7,'出荷記録１ 出荷先'!$B:$B,"&lt;="&amp;M$7+6,'出荷記録１ 出荷先'!$D:$D,$H$1,'出荷記録１ 出荷先'!$E:$E,$H10,'出荷記録１ 出荷先'!$G:$G,$H$2)*VLOOKUP($H$3,$C:$D,2,FALSE)
)),"")</f>
        <v/>
      </c>
      <c r="N10" s="30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出荷先'!$E:$E,$H10,'出荷記録１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出荷先'!$E:$E,$H10,'出荷記録１ 出荷先'!$G:$G,$H$2),
SUMIFS('出荷記録１ 出荷先'!$K:$K,'出荷記録１ 出荷先'!$B:$B,"&gt;="&amp;N$7,'出荷記録１ 出荷先'!$B:$B,"&lt;="&amp;N$7+6,'出荷記録１ 出荷先'!$D:$D,$H$1,'出荷記録１ 出荷先'!$E:$E,$H10,'出荷記録１ 出荷先'!$G:$G,$H$2)/SUMIFS('出荷記録１ 出荷先'!$J:$J,'出荷記録１ 出荷先'!$B:$B,"&gt;="&amp;N$7,'出荷記録１ 出荷先'!$B:$B,"&lt;="&amp;N$7+6,'出荷記録１ 出荷先'!$D:$D,$H$1,'出荷記録１ 出荷先'!$E:$E,$H10,'出荷記録１ 出荷先'!$G:$G,$H$2)*VLOOKUP($H$3,$C:$D,2,FALSE)
)),"")</f>
        <v/>
      </c>
      <c r="O10" s="30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出荷先'!$E:$E,$H10,'出荷記録１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出荷先'!$E:$E,$H10,'出荷記録１ 出荷先'!$G:$G,$H$2),
SUMIFS('出荷記録１ 出荷先'!$K:$K,'出荷記録１ 出荷先'!$B:$B,"&gt;="&amp;O$7,'出荷記録１ 出荷先'!$B:$B,"&lt;="&amp;O$7+6,'出荷記録１ 出荷先'!$D:$D,$H$1,'出荷記録１ 出荷先'!$E:$E,$H10,'出荷記録１ 出荷先'!$G:$G,$H$2)/SUMIFS('出荷記録１ 出荷先'!$J:$J,'出荷記録１ 出荷先'!$B:$B,"&gt;="&amp;O$7,'出荷記録１ 出荷先'!$B:$B,"&lt;="&amp;O$7+6,'出荷記録１ 出荷先'!$D:$D,$H$1,'出荷記録１ 出荷先'!$E:$E,$H10,'出荷記録１ 出荷先'!$G:$G,$H$2)*VLOOKUP($H$3,$C:$D,2,FALSE)
)),"")</f>
        <v/>
      </c>
      <c r="P10" s="30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出荷先'!$E:$E,$H10,'出荷記録１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出荷先'!$E:$E,$H10,'出荷記録１ 出荷先'!$G:$G,$H$2),
SUMIFS('出荷記録１ 出荷先'!$K:$K,'出荷記録１ 出荷先'!$B:$B,"&gt;="&amp;P$7,'出荷記録１ 出荷先'!$B:$B,"&lt;="&amp;P$7+6,'出荷記録１ 出荷先'!$D:$D,$H$1,'出荷記録１ 出荷先'!$E:$E,$H10,'出荷記録１ 出荷先'!$G:$G,$H$2)/SUMIFS('出荷記録１ 出荷先'!$J:$J,'出荷記録１ 出荷先'!$B:$B,"&gt;="&amp;P$7,'出荷記録１ 出荷先'!$B:$B,"&lt;="&amp;P$7+6,'出荷記録１ 出荷先'!$D:$D,$H$1,'出荷記録１ 出荷先'!$E:$E,$H10,'出荷記録１ 出荷先'!$G:$G,$H$2)*VLOOKUP($H$3,$C:$D,2,FALSE)
)),"")</f>
        <v/>
      </c>
      <c r="Q10" s="30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出荷先'!$E:$E,$H10,'出荷記録１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出荷先'!$E:$E,$H10,'出荷記録１ 出荷先'!$G:$G,$H$2),
SUMIFS('出荷記録１ 出荷先'!$K:$K,'出荷記録１ 出荷先'!$B:$B,"&gt;="&amp;Q$7,'出荷記録１ 出荷先'!$B:$B,"&lt;="&amp;Q$7+6,'出荷記録１ 出荷先'!$D:$D,$H$1,'出荷記録１ 出荷先'!$E:$E,$H10,'出荷記録１ 出荷先'!$G:$G,$H$2)/SUMIFS('出荷記録１ 出荷先'!$J:$J,'出荷記録１ 出荷先'!$B:$B,"&gt;="&amp;Q$7,'出荷記録１ 出荷先'!$B:$B,"&lt;="&amp;Q$7+6,'出荷記録１ 出荷先'!$D:$D,$H$1,'出荷記録１ 出荷先'!$E:$E,$H10,'出荷記録１ 出荷先'!$G:$G,$H$2)*VLOOKUP($H$3,$C:$D,2,FALSE)
)),"")</f>
        <v/>
      </c>
      <c r="R10" s="30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出荷先'!$E:$E,$H10,'出荷記録１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出荷先'!$E:$E,$H10,'出荷記録１ 出荷先'!$G:$G,$H$2),
SUMIFS('出荷記録１ 出荷先'!$K:$K,'出荷記録１ 出荷先'!$B:$B,"&gt;="&amp;R$7,'出荷記録１ 出荷先'!$B:$B,"&lt;="&amp;R$7+6,'出荷記録１ 出荷先'!$D:$D,$H$1,'出荷記録１ 出荷先'!$E:$E,$H10,'出荷記録１ 出荷先'!$G:$G,$H$2)/SUMIFS('出荷記録１ 出荷先'!$J:$J,'出荷記録１ 出荷先'!$B:$B,"&gt;="&amp;R$7,'出荷記録１ 出荷先'!$B:$B,"&lt;="&amp;R$7+6,'出荷記録１ 出荷先'!$D:$D,$H$1,'出荷記録１ 出荷先'!$E:$E,$H10,'出荷記録１ 出荷先'!$G:$G,$H$2)*VLOOKUP($H$3,$C:$D,2,FALSE)
)),"")</f>
        <v/>
      </c>
      <c r="S10" s="30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出荷先'!$E:$E,$H10,'出荷記録１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出荷先'!$E:$E,$H10,'出荷記録１ 出荷先'!$G:$G,$H$2),
SUMIFS('出荷記録１ 出荷先'!$K:$K,'出荷記録１ 出荷先'!$B:$B,"&gt;="&amp;S$7,'出荷記録１ 出荷先'!$B:$B,"&lt;="&amp;S$7+6,'出荷記録１ 出荷先'!$D:$D,$H$1,'出荷記録１ 出荷先'!$E:$E,$H10,'出荷記録１ 出荷先'!$G:$G,$H$2)/SUMIFS('出荷記録１ 出荷先'!$J:$J,'出荷記録１ 出荷先'!$B:$B,"&gt;="&amp;S$7,'出荷記録１ 出荷先'!$B:$B,"&lt;="&amp;S$7+6,'出荷記録１ 出荷先'!$D:$D,$H$1,'出荷記録１ 出荷先'!$E:$E,$H10,'出荷記録１ 出荷先'!$G:$G,$H$2)*VLOOKUP($H$3,$C:$D,2,FALSE)
)),"")</f>
        <v/>
      </c>
      <c r="T10" s="30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出荷先'!$E:$E,$H10,'出荷記録１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出荷先'!$E:$E,$H10,'出荷記録１ 出荷先'!$G:$G,$H$2),
SUMIFS('出荷記録１ 出荷先'!$K:$K,'出荷記録１ 出荷先'!$B:$B,"&gt;="&amp;T$7,'出荷記録１ 出荷先'!$B:$B,"&lt;="&amp;T$7+6,'出荷記録１ 出荷先'!$D:$D,$H$1,'出荷記録１ 出荷先'!$E:$E,$H10,'出荷記録１ 出荷先'!$G:$G,$H$2)/SUMIFS('出荷記録１ 出荷先'!$J:$J,'出荷記録１ 出荷先'!$B:$B,"&gt;="&amp;T$7,'出荷記録１ 出荷先'!$B:$B,"&lt;="&amp;T$7+6,'出荷記録１ 出荷先'!$D:$D,$H$1,'出荷記録１ 出荷先'!$E:$E,$H10,'出荷記録１ 出荷先'!$G:$G,$H$2)*VLOOKUP($H$3,$C:$D,2,FALSE)
)),"")</f>
        <v/>
      </c>
      <c r="U10" s="30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出荷先'!$E:$E,$H10,'出荷記録１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出荷先'!$E:$E,$H10,'出荷記録１ 出荷先'!$G:$G,$H$2),
SUMIFS('出荷記録１ 出荷先'!$K:$K,'出荷記録１ 出荷先'!$B:$B,"&gt;="&amp;U$7,'出荷記録１ 出荷先'!$B:$B,"&lt;="&amp;U$7+6,'出荷記録１ 出荷先'!$D:$D,$H$1,'出荷記録１ 出荷先'!$E:$E,$H10,'出荷記録１ 出荷先'!$G:$G,$H$2)/SUMIFS('出荷記録１ 出荷先'!$J:$J,'出荷記録１ 出荷先'!$B:$B,"&gt;="&amp;U$7,'出荷記録１ 出荷先'!$B:$B,"&lt;="&amp;U$7+6,'出荷記録１ 出荷先'!$D:$D,$H$1,'出荷記録１ 出荷先'!$E:$E,$H10,'出荷記録１ 出荷先'!$G:$G,$H$2)*VLOOKUP($H$3,$C:$D,2,FALSE)
)),"")</f>
        <v/>
      </c>
    </row>
    <row r="11" spans="1:21" x14ac:dyDescent="0.4">
      <c r="G11">
        <v>2</v>
      </c>
      <c r="H11" s="46"/>
      <c r="I11" s="31" t="str">
        <f>IF(H11="","",
IFERROR(
IF($H$4="単位あたりの数量",
SUMIFS('出荷記録１ 出荷先'!$J:$J,'出荷記録１ 出荷先'!$D:$D,$H$1,'出荷記録１ 出荷先'!$E:$E,$H11,'出荷記録１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出荷先'!$E:$E,$H11,'出荷記録１ 出荷先'!$G:$G,$H$2,'出荷記録１ 出荷先'!B:B,"&gt;="&amp;$H$5,'出荷記録１ 出荷先'!B:B,"&lt;="&amp;$H$6),
SUMIFS('出荷記録１ 出荷先'!$K:$K,'出荷記録１ 出荷先'!$D:$D,$H$1,'出荷記録１ 出荷先'!$E:$E,$H11,'出荷記録１ 出荷先'!$G:$G,$H$2,'出荷記録１ 出荷先'!B:B,"&gt;="&amp;$H$5,'出荷記録１ 出荷先'!B:B,"&lt;="&amp;$H$6)/SUMIFS('出荷記録１ 出荷先'!$J:$J,'出荷記録１ 出荷先'!$D:$D,$H$1,'出荷記録１ 出荷先'!$E:$E,$H11,'出荷記録１ 出荷先'!$G:$G,$H$2,'出荷記録１ 出荷先'!B:B,"&gt;="&amp;$H$5,'出荷記録１ 出荷先'!B:B,"&lt;="&amp;$H$6)*VLOOKUP($H$3,$C:$D,2,FALSE)
)),""))</f>
        <v/>
      </c>
      <c r="J11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出荷先'!$E:$E,$H11,'出荷記録１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出荷先'!$E:$E,$H11,'出荷記録１ 出荷先'!$G:$G,$H$2),
SUMIFS('出荷記録１ 出荷先'!$K:$K,'出荷記録１ 出荷先'!$B:$B,"&gt;="&amp;J$7,'出荷記録１ 出荷先'!$B:$B,"&lt;="&amp;J$7+6,'出荷記録１ 出荷先'!$D:$D,$H$1,'出荷記録１ 出荷先'!$E:$E,$H11,'出荷記録１ 出荷先'!$G:$G,$H$2)/SUMIFS('出荷記録１ 出荷先'!$J:$J,'出荷記録１ 出荷先'!$B:$B,"&gt;="&amp;J$7,'出荷記録１ 出荷先'!$B:$B,"&lt;="&amp;J$7+6,'出荷記録１ 出荷先'!$D:$D,$H$1,'出荷記録１ 出荷先'!$E:$E,$H11,'出荷記録１ 出荷先'!$G:$G,$H$2)*VLOOKUP($H$3,$C:$D,2,FALSE)
)),"")</f>
        <v/>
      </c>
      <c r="K11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出荷先'!$E:$E,$H11,'出荷記録１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出荷先'!$E:$E,$H11,'出荷記録１ 出荷先'!$G:$G,$H$2),
SUMIFS('出荷記録１ 出荷先'!$K:$K,'出荷記録１ 出荷先'!$B:$B,"&gt;="&amp;K$7,'出荷記録１ 出荷先'!$B:$B,"&lt;="&amp;K$7+6,'出荷記録１ 出荷先'!$D:$D,$H$1,'出荷記録１ 出荷先'!$E:$E,$H11,'出荷記録１ 出荷先'!$G:$G,$H$2)/SUMIFS('出荷記録１ 出荷先'!$J:$J,'出荷記録１ 出荷先'!$B:$B,"&gt;="&amp;K$7,'出荷記録１ 出荷先'!$B:$B,"&lt;="&amp;K$7+6,'出荷記録１ 出荷先'!$D:$D,$H$1,'出荷記録１ 出荷先'!$E:$E,$H11,'出荷記録１ 出荷先'!$G:$G,$H$2)*VLOOKUP($H$3,$C:$D,2,FALSE)
)),"")</f>
        <v/>
      </c>
      <c r="L11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出荷先'!$E:$E,$H11,'出荷記録１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出荷先'!$E:$E,$H11,'出荷記録１ 出荷先'!$G:$G,$H$2),
SUMIFS('出荷記録１ 出荷先'!$K:$K,'出荷記録１ 出荷先'!$B:$B,"&gt;="&amp;L$7,'出荷記録１ 出荷先'!$B:$B,"&lt;="&amp;L$7+6,'出荷記録１ 出荷先'!$D:$D,$H$1,'出荷記録１ 出荷先'!$E:$E,$H11,'出荷記録１ 出荷先'!$G:$G,$H$2)/SUMIFS('出荷記録１ 出荷先'!$J:$J,'出荷記録１ 出荷先'!$B:$B,"&gt;="&amp;L$7,'出荷記録１ 出荷先'!$B:$B,"&lt;="&amp;L$7+6,'出荷記録１ 出荷先'!$D:$D,$H$1,'出荷記録１ 出荷先'!$E:$E,$H11,'出荷記録１ 出荷先'!$G:$G,$H$2)*VLOOKUP($H$3,$C:$D,2,FALSE)
)),"")</f>
        <v/>
      </c>
      <c r="M11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出荷先'!$E:$E,$H11,'出荷記録１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出荷先'!$E:$E,$H11,'出荷記録１ 出荷先'!$G:$G,$H$2),
SUMIFS('出荷記録１ 出荷先'!$K:$K,'出荷記録１ 出荷先'!$B:$B,"&gt;="&amp;M$7,'出荷記録１ 出荷先'!$B:$B,"&lt;="&amp;M$7+6,'出荷記録１ 出荷先'!$D:$D,$H$1,'出荷記録１ 出荷先'!$E:$E,$H11,'出荷記録１ 出荷先'!$G:$G,$H$2)/SUMIFS('出荷記録１ 出荷先'!$J:$J,'出荷記録１ 出荷先'!$B:$B,"&gt;="&amp;M$7,'出荷記録１ 出荷先'!$B:$B,"&lt;="&amp;M$7+6,'出荷記録１ 出荷先'!$D:$D,$H$1,'出荷記録１ 出荷先'!$E:$E,$H11,'出荷記録１ 出荷先'!$G:$G,$H$2)*VLOOKUP($H$3,$C:$D,2,FALSE)
)),"")</f>
        <v/>
      </c>
      <c r="N11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出荷先'!$E:$E,$H11,'出荷記録１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出荷先'!$E:$E,$H11,'出荷記録１ 出荷先'!$G:$G,$H$2),
SUMIFS('出荷記録１ 出荷先'!$K:$K,'出荷記録１ 出荷先'!$B:$B,"&gt;="&amp;N$7,'出荷記録１ 出荷先'!$B:$B,"&lt;="&amp;N$7+6,'出荷記録１ 出荷先'!$D:$D,$H$1,'出荷記録１ 出荷先'!$E:$E,$H11,'出荷記録１ 出荷先'!$G:$G,$H$2)/SUMIFS('出荷記録１ 出荷先'!$J:$J,'出荷記録１ 出荷先'!$B:$B,"&gt;="&amp;N$7,'出荷記録１ 出荷先'!$B:$B,"&lt;="&amp;N$7+6,'出荷記録１ 出荷先'!$D:$D,$H$1,'出荷記録１ 出荷先'!$E:$E,$H11,'出荷記録１ 出荷先'!$G:$G,$H$2)*VLOOKUP($H$3,$C:$D,2,FALSE)
)),"")</f>
        <v/>
      </c>
      <c r="O11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出荷先'!$E:$E,$H11,'出荷記録１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出荷先'!$E:$E,$H11,'出荷記録１ 出荷先'!$G:$G,$H$2),
SUMIFS('出荷記録１ 出荷先'!$K:$K,'出荷記録１ 出荷先'!$B:$B,"&gt;="&amp;O$7,'出荷記録１ 出荷先'!$B:$B,"&lt;="&amp;O$7+6,'出荷記録１ 出荷先'!$D:$D,$H$1,'出荷記録１ 出荷先'!$E:$E,$H11,'出荷記録１ 出荷先'!$G:$G,$H$2)/SUMIFS('出荷記録１ 出荷先'!$J:$J,'出荷記録１ 出荷先'!$B:$B,"&gt;="&amp;O$7,'出荷記録１ 出荷先'!$B:$B,"&lt;="&amp;O$7+6,'出荷記録１ 出荷先'!$D:$D,$H$1,'出荷記録１ 出荷先'!$E:$E,$H11,'出荷記録１ 出荷先'!$G:$G,$H$2)*VLOOKUP($H$3,$C:$D,2,FALSE)
)),"")</f>
        <v/>
      </c>
      <c r="P11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出荷先'!$E:$E,$H11,'出荷記録１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出荷先'!$E:$E,$H11,'出荷記録１ 出荷先'!$G:$G,$H$2),
SUMIFS('出荷記録１ 出荷先'!$K:$K,'出荷記録１ 出荷先'!$B:$B,"&gt;="&amp;P$7,'出荷記録１ 出荷先'!$B:$B,"&lt;="&amp;P$7+6,'出荷記録１ 出荷先'!$D:$D,$H$1,'出荷記録１ 出荷先'!$E:$E,$H11,'出荷記録１ 出荷先'!$G:$G,$H$2)/SUMIFS('出荷記録１ 出荷先'!$J:$J,'出荷記録１ 出荷先'!$B:$B,"&gt;="&amp;P$7,'出荷記録１ 出荷先'!$B:$B,"&lt;="&amp;P$7+6,'出荷記録１ 出荷先'!$D:$D,$H$1,'出荷記録１ 出荷先'!$E:$E,$H11,'出荷記録１ 出荷先'!$G:$G,$H$2)*VLOOKUP($H$3,$C:$D,2,FALSE)
)),"")</f>
        <v/>
      </c>
      <c r="Q11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出荷先'!$E:$E,$H11,'出荷記録１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出荷先'!$E:$E,$H11,'出荷記録１ 出荷先'!$G:$G,$H$2),
SUMIFS('出荷記録１ 出荷先'!$K:$K,'出荷記録１ 出荷先'!$B:$B,"&gt;="&amp;Q$7,'出荷記録１ 出荷先'!$B:$B,"&lt;="&amp;Q$7+6,'出荷記録１ 出荷先'!$D:$D,$H$1,'出荷記録１ 出荷先'!$E:$E,$H11,'出荷記録１ 出荷先'!$G:$G,$H$2)/SUMIFS('出荷記録１ 出荷先'!$J:$J,'出荷記録１ 出荷先'!$B:$B,"&gt;="&amp;Q$7,'出荷記録１ 出荷先'!$B:$B,"&lt;="&amp;Q$7+6,'出荷記録１ 出荷先'!$D:$D,$H$1,'出荷記録１ 出荷先'!$E:$E,$H11,'出荷記録１ 出荷先'!$G:$G,$H$2)*VLOOKUP($H$3,$C:$D,2,FALSE)
)),"")</f>
        <v/>
      </c>
      <c r="R11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出荷先'!$E:$E,$H11,'出荷記録１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出荷先'!$E:$E,$H11,'出荷記録１ 出荷先'!$G:$G,$H$2),
SUMIFS('出荷記録１ 出荷先'!$K:$K,'出荷記録１ 出荷先'!$B:$B,"&gt;="&amp;R$7,'出荷記録１ 出荷先'!$B:$B,"&lt;="&amp;R$7+6,'出荷記録１ 出荷先'!$D:$D,$H$1,'出荷記録１ 出荷先'!$E:$E,$H11,'出荷記録１ 出荷先'!$G:$G,$H$2)/SUMIFS('出荷記録１ 出荷先'!$J:$J,'出荷記録１ 出荷先'!$B:$B,"&gt;="&amp;R$7,'出荷記録１ 出荷先'!$B:$B,"&lt;="&amp;R$7+6,'出荷記録１ 出荷先'!$D:$D,$H$1,'出荷記録１ 出荷先'!$E:$E,$H11,'出荷記録１ 出荷先'!$G:$G,$H$2)*VLOOKUP($H$3,$C:$D,2,FALSE)
)),"")</f>
        <v/>
      </c>
      <c r="S11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出荷先'!$E:$E,$H11,'出荷記録１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出荷先'!$E:$E,$H11,'出荷記録１ 出荷先'!$G:$G,$H$2),
SUMIFS('出荷記録１ 出荷先'!$K:$K,'出荷記録１ 出荷先'!$B:$B,"&gt;="&amp;S$7,'出荷記録１ 出荷先'!$B:$B,"&lt;="&amp;S$7+6,'出荷記録１ 出荷先'!$D:$D,$H$1,'出荷記録１ 出荷先'!$E:$E,$H11,'出荷記録１ 出荷先'!$G:$G,$H$2)/SUMIFS('出荷記録１ 出荷先'!$J:$J,'出荷記録１ 出荷先'!$B:$B,"&gt;="&amp;S$7,'出荷記録１ 出荷先'!$B:$B,"&lt;="&amp;S$7+6,'出荷記録１ 出荷先'!$D:$D,$H$1,'出荷記録１ 出荷先'!$E:$E,$H11,'出荷記録１ 出荷先'!$G:$G,$H$2)*VLOOKUP($H$3,$C:$D,2,FALSE)
)),"")</f>
        <v/>
      </c>
      <c r="T11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出荷先'!$E:$E,$H11,'出荷記録１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出荷先'!$E:$E,$H11,'出荷記録１ 出荷先'!$G:$G,$H$2),
SUMIFS('出荷記録１ 出荷先'!$K:$K,'出荷記録１ 出荷先'!$B:$B,"&gt;="&amp;T$7,'出荷記録１ 出荷先'!$B:$B,"&lt;="&amp;T$7+6,'出荷記録１ 出荷先'!$D:$D,$H$1,'出荷記録１ 出荷先'!$E:$E,$H11,'出荷記録１ 出荷先'!$G:$G,$H$2)/SUMIFS('出荷記録１ 出荷先'!$J:$J,'出荷記録１ 出荷先'!$B:$B,"&gt;="&amp;T$7,'出荷記録１ 出荷先'!$B:$B,"&lt;="&amp;T$7+6,'出荷記録１ 出荷先'!$D:$D,$H$1,'出荷記録１ 出荷先'!$E:$E,$H11,'出荷記録１ 出荷先'!$G:$G,$H$2)*VLOOKUP($H$3,$C:$D,2,FALSE)
)),"")</f>
        <v/>
      </c>
      <c r="U11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出荷先'!$E:$E,$H11,'出荷記録１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出荷先'!$E:$E,$H11,'出荷記録１ 出荷先'!$G:$G,$H$2),
SUMIFS('出荷記録１ 出荷先'!$K:$K,'出荷記録１ 出荷先'!$B:$B,"&gt;="&amp;U$7,'出荷記録１ 出荷先'!$B:$B,"&lt;="&amp;U$7+6,'出荷記録１ 出荷先'!$D:$D,$H$1,'出荷記録１ 出荷先'!$E:$E,$H11,'出荷記録１ 出荷先'!$G:$G,$H$2)/SUMIFS('出荷記録１ 出荷先'!$J:$J,'出荷記録１ 出荷先'!$B:$B,"&gt;="&amp;U$7,'出荷記録１ 出荷先'!$B:$B,"&lt;="&amp;U$7+6,'出荷記録１ 出荷先'!$D:$D,$H$1,'出荷記録１ 出荷先'!$E:$E,$H11,'出荷記録１ 出荷先'!$G:$G,$H$2)*VLOOKUP($H$3,$C:$D,2,FALSE)
)),"")</f>
        <v/>
      </c>
    </row>
    <row r="12" spans="1:21" x14ac:dyDescent="0.4">
      <c r="G12">
        <v>3</v>
      </c>
      <c r="H12" s="46"/>
      <c r="I12" s="31" t="str">
        <f>IF(H12="","",
IFERROR(
IF($H$4="単位あたりの数量",
SUMIFS('出荷記録１ 出荷先'!$J:$J,'出荷記録１ 出荷先'!$D:$D,$H$1,'出荷記録１ 出荷先'!$E:$E,$H12,'出荷記録１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出荷先'!$E:$E,$H12,'出荷記録１ 出荷先'!$G:$G,$H$2,'出荷記録１ 出荷先'!B:B,"&gt;="&amp;$H$5,'出荷記録１ 出荷先'!B:B,"&lt;="&amp;$H$6),
SUMIFS('出荷記録１ 出荷先'!$K:$K,'出荷記録１ 出荷先'!$D:$D,$H$1,'出荷記録１ 出荷先'!$E:$E,$H12,'出荷記録１ 出荷先'!$G:$G,$H$2,'出荷記録１ 出荷先'!B:B,"&gt;="&amp;$H$5,'出荷記録１ 出荷先'!B:B,"&lt;="&amp;$H$6)/SUMIFS('出荷記録１ 出荷先'!$J:$J,'出荷記録１ 出荷先'!$D:$D,$H$1,'出荷記録１ 出荷先'!$E:$E,$H12,'出荷記録１ 出荷先'!$G:$G,$H$2,'出荷記録１ 出荷先'!B:B,"&gt;="&amp;$H$5,'出荷記録１ 出荷先'!B:B,"&lt;="&amp;$H$6)*VLOOKUP($H$3,$C:$D,2,FALSE)
)),""))</f>
        <v/>
      </c>
      <c r="J12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出荷先'!$E:$E,$H12,'出荷記録１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出荷先'!$E:$E,$H12,'出荷記録１ 出荷先'!$G:$G,$H$2),
SUMIFS('出荷記録１ 出荷先'!$K:$K,'出荷記録１ 出荷先'!$B:$B,"&gt;="&amp;J$7,'出荷記録１ 出荷先'!$B:$B,"&lt;="&amp;J$7+6,'出荷記録１ 出荷先'!$D:$D,$H$1,'出荷記録１ 出荷先'!$E:$E,$H12,'出荷記録１ 出荷先'!$G:$G,$H$2)/SUMIFS('出荷記録１ 出荷先'!$J:$J,'出荷記録１ 出荷先'!$B:$B,"&gt;="&amp;J$7,'出荷記録１ 出荷先'!$B:$B,"&lt;="&amp;J$7+6,'出荷記録１ 出荷先'!$D:$D,$H$1,'出荷記録１ 出荷先'!$E:$E,$H12,'出荷記録１ 出荷先'!$G:$G,$H$2)*VLOOKUP($H$3,$C:$D,2,FALSE)
)),"")</f>
        <v/>
      </c>
      <c r="K12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出荷先'!$E:$E,$H12,'出荷記録１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出荷先'!$E:$E,$H12,'出荷記録１ 出荷先'!$G:$G,$H$2),
SUMIFS('出荷記録１ 出荷先'!$K:$K,'出荷記録１ 出荷先'!$B:$B,"&gt;="&amp;K$7,'出荷記録１ 出荷先'!$B:$B,"&lt;="&amp;K$7+6,'出荷記録１ 出荷先'!$D:$D,$H$1,'出荷記録１ 出荷先'!$E:$E,$H12,'出荷記録１ 出荷先'!$G:$G,$H$2)/SUMIFS('出荷記録１ 出荷先'!$J:$J,'出荷記録１ 出荷先'!$B:$B,"&gt;="&amp;K$7,'出荷記録１ 出荷先'!$B:$B,"&lt;="&amp;K$7+6,'出荷記録１ 出荷先'!$D:$D,$H$1,'出荷記録１ 出荷先'!$E:$E,$H12,'出荷記録１ 出荷先'!$G:$G,$H$2)*VLOOKUP($H$3,$C:$D,2,FALSE)
)),"")</f>
        <v/>
      </c>
      <c r="L12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出荷先'!$E:$E,$H12,'出荷記録１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出荷先'!$E:$E,$H12,'出荷記録１ 出荷先'!$G:$G,$H$2),
SUMIFS('出荷記録１ 出荷先'!$K:$K,'出荷記録１ 出荷先'!$B:$B,"&gt;="&amp;L$7,'出荷記録１ 出荷先'!$B:$B,"&lt;="&amp;L$7+6,'出荷記録１ 出荷先'!$D:$D,$H$1,'出荷記録１ 出荷先'!$E:$E,$H12,'出荷記録１ 出荷先'!$G:$G,$H$2)/SUMIFS('出荷記録１ 出荷先'!$J:$J,'出荷記録１ 出荷先'!$B:$B,"&gt;="&amp;L$7,'出荷記録１ 出荷先'!$B:$B,"&lt;="&amp;L$7+6,'出荷記録１ 出荷先'!$D:$D,$H$1,'出荷記録１ 出荷先'!$E:$E,$H12,'出荷記録１ 出荷先'!$G:$G,$H$2)*VLOOKUP($H$3,$C:$D,2,FALSE)
)),"")</f>
        <v/>
      </c>
      <c r="M12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出荷先'!$E:$E,$H12,'出荷記録１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出荷先'!$E:$E,$H12,'出荷記録１ 出荷先'!$G:$G,$H$2),
SUMIFS('出荷記録１ 出荷先'!$K:$K,'出荷記録１ 出荷先'!$B:$B,"&gt;="&amp;M$7,'出荷記録１ 出荷先'!$B:$B,"&lt;="&amp;M$7+6,'出荷記録１ 出荷先'!$D:$D,$H$1,'出荷記録１ 出荷先'!$E:$E,$H12,'出荷記録１ 出荷先'!$G:$G,$H$2)/SUMIFS('出荷記録１ 出荷先'!$J:$J,'出荷記録１ 出荷先'!$B:$B,"&gt;="&amp;M$7,'出荷記録１ 出荷先'!$B:$B,"&lt;="&amp;M$7+6,'出荷記録１ 出荷先'!$D:$D,$H$1,'出荷記録１ 出荷先'!$E:$E,$H12,'出荷記録１ 出荷先'!$G:$G,$H$2)*VLOOKUP($H$3,$C:$D,2,FALSE)
)),"")</f>
        <v/>
      </c>
      <c r="N12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出荷先'!$E:$E,$H12,'出荷記録１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出荷先'!$E:$E,$H12,'出荷記録１ 出荷先'!$G:$G,$H$2),
SUMIFS('出荷記録１ 出荷先'!$K:$K,'出荷記録１ 出荷先'!$B:$B,"&gt;="&amp;N$7,'出荷記録１ 出荷先'!$B:$B,"&lt;="&amp;N$7+6,'出荷記録１ 出荷先'!$D:$D,$H$1,'出荷記録１ 出荷先'!$E:$E,$H12,'出荷記録１ 出荷先'!$G:$G,$H$2)/SUMIFS('出荷記録１ 出荷先'!$J:$J,'出荷記録１ 出荷先'!$B:$B,"&gt;="&amp;N$7,'出荷記録１ 出荷先'!$B:$B,"&lt;="&amp;N$7+6,'出荷記録１ 出荷先'!$D:$D,$H$1,'出荷記録１ 出荷先'!$E:$E,$H12,'出荷記録１ 出荷先'!$G:$G,$H$2)*VLOOKUP($H$3,$C:$D,2,FALSE)
)),"")</f>
        <v/>
      </c>
      <c r="O12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出荷先'!$E:$E,$H12,'出荷記録１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出荷先'!$E:$E,$H12,'出荷記録１ 出荷先'!$G:$G,$H$2),
SUMIFS('出荷記録１ 出荷先'!$K:$K,'出荷記録１ 出荷先'!$B:$B,"&gt;="&amp;O$7,'出荷記録１ 出荷先'!$B:$B,"&lt;="&amp;O$7+6,'出荷記録１ 出荷先'!$D:$D,$H$1,'出荷記録１ 出荷先'!$E:$E,$H12,'出荷記録１ 出荷先'!$G:$G,$H$2)/SUMIFS('出荷記録１ 出荷先'!$J:$J,'出荷記録１ 出荷先'!$B:$B,"&gt;="&amp;O$7,'出荷記録１ 出荷先'!$B:$B,"&lt;="&amp;O$7+6,'出荷記録１ 出荷先'!$D:$D,$H$1,'出荷記録１ 出荷先'!$E:$E,$H12,'出荷記録１ 出荷先'!$G:$G,$H$2)*VLOOKUP($H$3,$C:$D,2,FALSE)
)),"")</f>
        <v/>
      </c>
      <c r="P12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出荷先'!$E:$E,$H12,'出荷記録１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出荷先'!$E:$E,$H12,'出荷記録１ 出荷先'!$G:$G,$H$2),
SUMIFS('出荷記録１ 出荷先'!$K:$K,'出荷記録１ 出荷先'!$B:$B,"&gt;="&amp;P$7,'出荷記録１ 出荷先'!$B:$B,"&lt;="&amp;P$7+6,'出荷記録１ 出荷先'!$D:$D,$H$1,'出荷記録１ 出荷先'!$E:$E,$H12,'出荷記録１ 出荷先'!$G:$G,$H$2)/SUMIFS('出荷記録１ 出荷先'!$J:$J,'出荷記録１ 出荷先'!$B:$B,"&gt;="&amp;P$7,'出荷記録１ 出荷先'!$B:$B,"&lt;="&amp;P$7+6,'出荷記録１ 出荷先'!$D:$D,$H$1,'出荷記録１ 出荷先'!$E:$E,$H12,'出荷記録１ 出荷先'!$G:$G,$H$2)*VLOOKUP($H$3,$C:$D,2,FALSE)
)),"")</f>
        <v/>
      </c>
      <c r="Q12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出荷先'!$E:$E,$H12,'出荷記録１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出荷先'!$E:$E,$H12,'出荷記録１ 出荷先'!$G:$G,$H$2),
SUMIFS('出荷記録１ 出荷先'!$K:$K,'出荷記録１ 出荷先'!$B:$B,"&gt;="&amp;Q$7,'出荷記録１ 出荷先'!$B:$B,"&lt;="&amp;Q$7+6,'出荷記録１ 出荷先'!$D:$D,$H$1,'出荷記録１ 出荷先'!$E:$E,$H12,'出荷記録１ 出荷先'!$G:$G,$H$2)/SUMIFS('出荷記録１ 出荷先'!$J:$J,'出荷記録１ 出荷先'!$B:$B,"&gt;="&amp;Q$7,'出荷記録１ 出荷先'!$B:$B,"&lt;="&amp;Q$7+6,'出荷記録１ 出荷先'!$D:$D,$H$1,'出荷記録１ 出荷先'!$E:$E,$H12,'出荷記録１ 出荷先'!$G:$G,$H$2)*VLOOKUP($H$3,$C:$D,2,FALSE)
)),"")</f>
        <v/>
      </c>
      <c r="R12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出荷先'!$E:$E,$H12,'出荷記録１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出荷先'!$E:$E,$H12,'出荷記録１ 出荷先'!$G:$G,$H$2),
SUMIFS('出荷記録１ 出荷先'!$K:$K,'出荷記録１ 出荷先'!$B:$B,"&gt;="&amp;R$7,'出荷記録１ 出荷先'!$B:$B,"&lt;="&amp;R$7+6,'出荷記録１ 出荷先'!$D:$D,$H$1,'出荷記録１ 出荷先'!$E:$E,$H12,'出荷記録１ 出荷先'!$G:$G,$H$2)/SUMIFS('出荷記録１ 出荷先'!$J:$J,'出荷記録１ 出荷先'!$B:$B,"&gt;="&amp;R$7,'出荷記録１ 出荷先'!$B:$B,"&lt;="&amp;R$7+6,'出荷記録１ 出荷先'!$D:$D,$H$1,'出荷記録１ 出荷先'!$E:$E,$H12,'出荷記録１ 出荷先'!$G:$G,$H$2)*VLOOKUP($H$3,$C:$D,2,FALSE)
)),"")</f>
        <v/>
      </c>
      <c r="S12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出荷先'!$E:$E,$H12,'出荷記録１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出荷先'!$E:$E,$H12,'出荷記録１ 出荷先'!$G:$G,$H$2),
SUMIFS('出荷記録１ 出荷先'!$K:$K,'出荷記録１ 出荷先'!$B:$B,"&gt;="&amp;S$7,'出荷記録１ 出荷先'!$B:$B,"&lt;="&amp;S$7+6,'出荷記録１ 出荷先'!$D:$D,$H$1,'出荷記録１ 出荷先'!$E:$E,$H12,'出荷記録１ 出荷先'!$G:$G,$H$2)/SUMIFS('出荷記録１ 出荷先'!$J:$J,'出荷記録１ 出荷先'!$B:$B,"&gt;="&amp;S$7,'出荷記録１ 出荷先'!$B:$B,"&lt;="&amp;S$7+6,'出荷記録１ 出荷先'!$D:$D,$H$1,'出荷記録１ 出荷先'!$E:$E,$H12,'出荷記録１ 出荷先'!$G:$G,$H$2)*VLOOKUP($H$3,$C:$D,2,FALSE)
)),"")</f>
        <v/>
      </c>
      <c r="T12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出荷先'!$E:$E,$H12,'出荷記録１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出荷先'!$E:$E,$H12,'出荷記録１ 出荷先'!$G:$G,$H$2),
SUMIFS('出荷記録１ 出荷先'!$K:$K,'出荷記録１ 出荷先'!$B:$B,"&gt;="&amp;T$7,'出荷記録１ 出荷先'!$B:$B,"&lt;="&amp;T$7+6,'出荷記録１ 出荷先'!$D:$D,$H$1,'出荷記録１ 出荷先'!$E:$E,$H12,'出荷記録１ 出荷先'!$G:$G,$H$2)/SUMIFS('出荷記録１ 出荷先'!$J:$J,'出荷記録１ 出荷先'!$B:$B,"&gt;="&amp;T$7,'出荷記録１ 出荷先'!$B:$B,"&lt;="&amp;T$7+6,'出荷記録１ 出荷先'!$D:$D,$H$1,'出荷記録１ 出荷先'!$E:$E,$H12,'出荷記録１ 出荷先'!$G:$G,$H$2)*VLOOKUP($H$3,$C:$D,2,FALSE)
)),"")</f>
        <v/>
      </c>
      <c r="U12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出荷先'!$E:$E,$H12,'出荷記録１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出荷先'!$E:$E,$H12,'出荷記録１ 出荷先'!$G:$G,$H$2),
SUMIFS('出荷記録１ 出荷先'!$K:$K,'出荷記録１ 出荷先'!$B:$B,"&gt;="&amp;U$7,'出荷記録１ 出荷先'!$B:$B,"&lt;="&amp;U$7+6,'出荷記録１ 出荷先'!$D:$D,$H$1,'出荷記録１ 出荷先'!$E:$E,$H12,'出荷記録１ 出荷先'!$G:$G,$H$2)/SUMIFS('出荷記録１ 出荷先'!$J:$J,'出荷記録１ 出荷先'!$B:$B,"&gt;="&amp;U$7,'出荷記録１ 出荷先'!$B:$B,"&lt;="&amp;U$7+6,'出荷記録１ 出荷先'!$D:$D,$H$1,'出荷記録１ 出荷先'!$E:$E,$H12,'出荷記録１ 出荷先'!$G:$G,$H$2)*VLOOKUP($H$3,$C:$D,2,FALSE)
)),"")</f>
        <v/>
      </c>
    </row>
    <row r="13" spans="1:21" x14ac:dyDescent="0.4">
      <c r="G13">
        <v>4</v>
      </c>
      <c r="H13" s="46"/>
      <c r="I13" s="31" t="str">
        <f>IF(H13="","",
IFERROR(
IF($H$4="単位あたりの数量",
SUMIFS('出荷記録１ 出荷先'!$J:$J,'出荷記録１ 出荷先'!$D:$D,$H$1,'出荷記録１ 出荷先'!$E:$E,$H13,'出荷記録１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出荷先'!$E:$E,$H13,'出荷記録１ 出荷先'!$G:$G,$H$2,'出荷記録１ 出荷先'!B:B,"&gt;="&amp;$H$5,'出荷記録１ 出荷先'!B:B,"&lt;="&amp;$H$6),
SUMIFS('出荷記録１ 出荷先'!$K:$K,'出荷記録１ 出荷先'!$D:$D,$H$1,'出荷記録１ 出荷先'!$E:$E,$H13,'出荷記録１ 出荷先'!$G:$G,$H$2,'出荷記録１ 出荷先'!B:B,"&gt;="&amp;$H$5,'出荷記録１ 出荷先'!B:B,"&lt;="&amp;$H$6)/SUMIFS('出荷記録１ 出荷先'!$J:$J,'出荷記録１ 出荷先'!$D:$D,$H$1,'出荷記録１ 出荷先'!$E:$E,$H13,'出荷記録１ 出荷先'!$G:$G,$H$2,'出荷記録１ 出荷先'!B:B,"&gt;="&amp;$H$5,'出荷記録１ 出荷先'!B:B,"&lt;="&amp;$H$6)*VLOOKUP($H$3,$C:$D,2,FALSE)
)),""))</f>
        <v/>
      </c>
      <c r="J13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出荷先'!$E:$E,$H13,'出荷記録１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出荷先'!$E:$E,$H13,'出荷記録１ 出荷先'!$G:$G,$H$2),
SUMIFS('出荷記録１ 出荷先'!$K:$K,'出荷記録１ 出荷先'!$B:$B,"&gt;="&amp;J$7,'出荷記録１ 出荷先'!$B:$B,"&lt;="&amp;J$7+6,'出荷記録１ 出荷先'!$D:$D,$H$1,'出荷記録１ 出荷先'!$E:$E,$H13,'出荷記録１ 出荷先'!$G:$G,$H$2)/SUMIFS('出荷記録１ 出荷先'!$J:$J,'出荷記録１ 出荷先'!$B:$B,"&gt;="&amp;J$7,'出荷記録１ 出荷先'!$B:$B,"&lt;="&amp;J$7+6,'出荷記録１ 出荷先'!$D:$D,$H$1,'出荷記録１ 出荷先'!$E:$E,$H13,'出荷記録１ 出荷先'!$G:$G,$H$2)*VLOOKUP($H$3,$C:$D,2,FALSE)
)),"")</f>
        <v/>
      </c>
      <c r="K13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出荷先'!$E:$E,$H13,'出荷記録１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出荷先'!$E:$E,$H13,'出荷記録１ 出荷先'!$G:$G,$H$2),
SUMIFS('出荷記録１ 出荷先'!$K:$K,'出荷記録１ 出荷先'!$B:$B,"&gt;="&amp;K$7,'出荷記録１ 出荷先'!$B:$B,"&lt;="&amp;K$7+6,'出荷記録１ 出荷先'!$D:$D,$H$1,'出荷記録１ 出荷先'!$E:$E,$H13,'出荷記録１ 出荷先'!$G:$G,$H$2)/SUMIFS('出荷記録１ 出荷先'!$J:$J,'出荷記録１ 出荷先'!$B:$B,"&gt;="&amp;K$7,'出荷記録１ 出荷先'!$B:$B,"&lt;="&amp;K$7+6,'出荷記録１ 出荷先'!$D:$D,$H$1,'出荷記録１ 出荷先'!$E:$E,$H13,'出荷記録１ 出荷先'!$G:$G,$H$2)*VLOOKUP($H$3,$C:$D,2,FALSE)
)),"")</f>
        <v/>
      </c>
      <c r="L13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出荷先'!$E:$E,$H13,'出荷記録１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出荷先'!$E:$E,$H13,'出荷記録１ 出荷先'!$G:$G,$H$2),
SUMIFS('出荷記録１ 出荷先'!$K:$K,'出荷記録１ 出荷先'!$B:$B,"&gt;="&amp;L$7,'出荷記録１ 出荷先'!$B:$B,"&lt;="&amp;L$7+6,'出荷記録１ 出荷先'!$D:$D,$H$1,'出荷記録１ 出荷先'!$E:$E,$H13,'出荷記録１ 出荷先'!$G:$G,$H$2)/SUMIFS('出荷記録１ 出荷先'!$J:$J,'出荷記録１ 出荷先'!$B:$B,"&gt;="&amp;L$7,'出荷記録１ 出荷先'!$B:$B,"&lt;="&amp;L$7+6,'出荷記録１ 出荷先'!$D:$D,$H$1,'出荷記録１ 出荷先'!$E:$E,$H13,'出荷記録１ 出荷先'!$G:$G,$H$2)*VLOOKUP($H$3,$C:$D,2,FALSE)
)),"")</f>
        <v/>
      </c>
      <c r="M13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出荷先'!$E:$E,$H13,'出荷記録１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出荷先'!$E:$E,$H13,'出荷記録１ 出荷先'!$G:$G,$H$2),
SUMIFS('出荷記録１ 出荷先'!$K:$K,'出荷記録１ 出荷先'!$B:$B,"&gt;="&amp;M$7,'出荷記録１ 出荷先'!$B:$B,"&lt;="&amp;M$7+6,'出荷記録１ 出荷先'!$D:$D,$H$1,'出荷記録１ 出荷先'!$E:$E,$H13,'出荷記録１ 出荷先'!$G:$G,$H$2)/SUMIFS('出荷記録１ 出荷先'!$J:$J,'出荷記録１ 出荷先'!$B:$B,"&gt;="&amp;M$7,'出荷記録１ 出荷先'!$B:$B,"&lt;="&amp;M$7+6,'出荷記録１ 出荷先'!$D:$D,$H$1,'出荷記録１ 出荷先'!$E:$E,$H13,'出荷記録１ 出荷先'!$G:$G,$H$2)*VLOOKUP($H$3,$C:$D,2,FALSE)
)),"")</f>
        <v/>
      </c>
      <c r="N13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出荷先'!$E:$E,$H13,'出荷記録１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出荷先'!$E:$E,$H13,'出荷記録１ 出荷先'!$G:$G,$H$2),
SUMIFS('出荷記録１ 出荷先'!$K:$K,'出荷記録１ 出荷先'!$B:$B,"&gt;="&amp;N$7,'出荷記録１ 出荷先'!$B:$B,"&lt;="&amp;N$7+6,'出荷記録１ 出荷先'!$D:$D,$H$1,'出荷記録１ 出荷先'!$E:$E,$H13,'出荷記録１ 出荷先'!$G:$G,$H$2)/SUMIFS('出荷記録１ 出荷先'!$J:$J,'出荷記録１ 出荷先'!$B:$B,"&gt;="&amp;N$7,'出荷記録１ 出荷先'!$B:$B,"&lt;="&amp;N$7+6,'出荷記録１ 出荷先'!$D:$D,$H$1,'出荷記録１ 出荷先'!$E:$E,$H13,'出荷記録１ 出荷先'!$G:$G,$H$2)*VLOOKUP($H$3,$C:$D,2,FALSE)
)),"")</f>
        <v/>
      </c>
      <c r="O13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出荷先'!$E:$E,$H13,'出荷記録１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出荷先'!$E:$E,$H13,'出荷記録１ 出荷先'!$G:$G,$H$2),
SUMIFS('出荷記録１ 出荷先'!$K:$K,'出荷記録１ 出荷先'!$B:$B,"&gt;="&amp;O$7,'出荷記録１ 出荷先'!$B:$B,"&lt;="&amp;O$7+6,'出荷記録１ 出荷先'!$D:$D,$H$1,'出荷記録１ 出荷先'!$E:$E,$H13,'出荷記録１ 出荷先'!$G:$G,$H$2)/SUMIFS('出荷記録１ 出荷先'!$J:$J,'出荷記録１ 出荷先'!$B:$B,"&gt;="&amp;O$7,'出荷記録１ 出荷先'!$B:$B,"&lt;="&amp;O$7+6,'出荷記録１ 出荷先'!$D:$D,$H$1,'出荷記録１ 出荷先'!$E:$E,$H13,'出荷記録１ 出荷先'!$G:$G,$H$2)*VLOOKUP($H$3,$C:$D,2,FALSE)
)),"")</f>
        <v/>
      </c>
      <c r="P13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出荷先'!$E:$E,$H13,'出荷記録１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出荷先'!$E:$E,$H13,'出荷記録１ 出荷先'!$G:$G,$H$2),
SUMIFS('出荷記録１ 出荷先'!$K:$K,'出荷記録１ 出荷先'!$B:$B,"&gt;="&amp;P$7,'出荷記録１ 出荷先'!$B:$B,"&lt;="&amp;P$7+6,'出荷記録１ 出荷先'!$D:$D,$H$1,'出荷記録１ 出荷先'!$E:$E,$H13,'出荷記録１ 出荷先'!$G:$G,$H$2)/SUMIFS('出荷記録１ 出荷先'!$J:$J,'出荷記録１ 出荷先'!$B:$B,"&gt;="&amp;P$7,'出荷記録１ 出荷先'!$B:$B,"&lt;="&amp;P$7+6,'出荷記録１ 出荷先'!$D:$D,$H$1,'出荷記録１ 出荷先'!$E:$E,$H13,'出荷記録１ 出荷先'!$G:$G,$H$2)*VLOOKUP($H$3,$C:$D,2,FALSE)
)),"")</f>
        <v/>
      </c>
      <c r="Q13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出荷先'!$E:$E,$H13,'出荷記録１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出荷先'!$E:$E,$H13,'出荷記録１ 出荷先'!$G:$G,$H$2),
SUMIFS('出荷記録１ 出荷先'!$K:$K,'出荷記録１ 出荷先'!$B:$B,"&gt;="&amp;Q$7,'出荷記録１ 出荷先'!$B:$B,"&lt;="&amp;Q$7+6,'出荷記録１ 出荷先'!$D:$D,$H$1,'出荷記録１ 出荷先'!$E:$E,$H13,'出荷記録１ 出荷先'!$G:$G,$H$2)/SUMIFS('出荷記録１ 出荷先'!$J:$J,'出荷記録１ 出荷先'!$B:$B,"&gt;="&amp;Q$7,'出荷記録１ 出荷先'!$B:$B,"&lt;="&amp;Q$7+6,'出荷記録１ 出荷先'!$D:$D,$H$1,'出荷記録１ 出荷先'!$E:$E,$H13,'出荷記録１ 出荷先'!$G:$G,$H$2)*VLOOKUP($H$3,$C:$D,2,FALSE)
)),"")</f>
        <v/>
      </c>
      <c r="R13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出荷先'!$E:$E,$H13,'出荷記録１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出荷先'!$E:$E,$H13,'出荷記録１ 出荷先'!$G:$G,$H$2),
SUMIFS('出荷記録１ 出荷先'!$K:$K,'出荷記録１ 出荷先'!$B:$B,"&gt;="&amp;R$7,'出荷記録１ 出荷先'!$B:$B,"&lt;="&amp;R$7+6,'出荷記録１ 出荷先'!$D:$D,$H$1,'出荷記録１ 出荷先'!$E:$E,$H13,'出荷記録１ 出荷先'!$G:$G,$H$2)/SUMIFS('出荷記録１ 出荷先'!$J:$J,'出荷記録１ 出荷先'!$B:$B,"&gt;="&amp;R$7,'出荷記録１ 出荷先'!$B:$B,"&lt;="&amp;R$7+6,'出荷記録１ 出荷先'!$D:$D,$H$1,'出荷記録１ 出荷先'!$E:$E,$H13,'出荷記録１ 出荷先'!$G:$G,$H$2)*VLOOKUP($H$3,$C:$D,2,FALSE)
)),"")</f>
        <v/>
      </c>
      <c r="S13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出荷先'!$E:$E,$H13,'出荷記録１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出荷先'!$E:$E,$H13,'出荷記録１ 出荷先'!$G:$G,$H$2),
SUMIFS('出荷記録１ 出荷先'!$K:$K,'出荷記録１ 出荷先'!$B:$B,"&gt;="&amp;S$7,'出荷記録１ 出荷先'!$B:$B,"&lt;="&amp;S$7+6,'出荷記録１ 出荷先'!$D:$D,$H$1,'出荷記録１ 出荷先'!$E:$E,$H13,'出荷記録１ 出荷先'!$G:$G,$H$2)/SUMIFS('出荷記録１ 出荷先'!$J:$J,'出荷記録１ 出荷先'!$B:$B,"&gt;="&amp;S$7,'出荷記録１ 出荷先'!$B:$B,"&lt;="&amp;S$7+6,'出荷記録１ 出荷先'!$D:$D,$H$1,'出荷記録１ 出荷先'!$E:$E,$H13,'出荷記録１ 出荷先'!$G:$G,$H$2)*VLOOKUP($H$3,$C:$D,2,FALSE)
)),"")</f>
        <v/>
      </c>
      <c r="T13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出荷先'!$E:$E,$H13,'出荷記録１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出荷先'!$E:$E,$H13,'出荷記録１ 出荷先'!$G:$G,$H$2),
SUMIFS('出荷記録１ 出荷先'!$K:$K,'出荷記録１ 出荷先'!$B:$B,"&gt;="&amp;T$7,'出荷記録１ 出荷先'!$B:$B,"&lt;="&amp;T$7+6,'出荷記録１ 出荷先'!$D:$D,$H$1,'出荷記録１ 出荷先'!$E:$E,$H13,'出荷記録１ 出荷先'!$G:$G,$H$2)/SUMIFS('出荷記録１ 出荷先'!$J:$J,'出荷記録１ 出荷先'!$B:$B,"&gt;="&amp;T$7,'出荷記録１ 出荷先'!$B:$B,"&lt;="&amp;T$7+6,'出荷記録１ 出荷先'!$D:$D,$H$1,'出荷記録１ 出荷先'!$E:$E,$H13,'出荷記録１ 出荷先'!$G:$G,$H$2)*VLOOKUP($H$3,$C:$D,2,FALSE)
)),"")</f>
        <v/>
      </c>
      <c r="U13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出荷先'!$E:$E,$H13,'出荷記録１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出荷先'!$E:$E,$H13,'出荷記録１ 出荷先'!$G:$G,$H$2),
SUMIFS('出荷記録１ 出荷先'!$K:$K,'出荷記録１ 出荷先'!$B:$B,"&gt;="&amp;U$7,'出荷記録１ 出荷先'!$B:$B,"&lt;="&amp;U$7+6,'出荷記録１ 出荷先'!$D:$D,$H$1,'出荷記録１ 出荷先'!$E:$E,$H13,'出荷記録１ 出荷先'!$G:$G,$H$2)/SUMIFS('出荷記録１ 出荷先'!$J:$J,'出荷記録１ 出荷先'!$B:$B,"&gt;="&amp;U$7,'出荷記録１ 出荷先'!$B:$B,"&lt;="&amp;U$7+6,'出荷記録１ 出荷先'!$D:$D,$H$1,'出荷記録１ 出荷先'!$E:$E,$H13,'出荷記録１ 出荷先'!$G:$G,$H$2)*VLOOKUP($H$3,$C:$D,2,FALSE)
)),"")</f>
        <v/>
      </c>
    </row>
    <row r="14" spans="1:21" x14ac:dyDescent="0.4">
      <c r="G14">
        <v>5</v>
      </c>
      <c r="H14" s="46"/>
      <c r="I14" s="31" t="str">
        <f>IF(H14="","",
IFERROR(
IF($H$4="単位あたりの数量",
SUMIFS('出荷記録１ 出荷先'!$J:$J,'出荷記録１ 出荷先'!$D:$D,$H$1,'出荷記録１ 出荷先'!$E:$E,$H14,'出荷記録１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出荷先'!$E:$E,$H14,'出荷記録１ 出荷先'!$G:$G,$H$2,'出荷記録１ 出荷先'!B:B,"&gt;="&amp;$H$5,'出荷記録１ 出荷先'!B:B,"&lt;="&amp;$H$6),
SUMIFS('出荷記録１ 出荷先'!$K:$K,'出荷記録１ 出荷先'!$D:$D,$H$1,'出荷記録１ 出荷先'!$E:$E,$H14,'出荷記録１ 出荷先'!$G:$G,$H$2,'出荷記録１ 出荷先'!B:B,"&gt;="&amp;$H$5,'出荷記録１ 出荷先'!B:B,"&lt;="&amp;$H$6)/SUMIFS('出荷記録１ 出荷先'!$J:$J,'出荷記録１ 出荷先'!$D:$D,$H$1,'出荷記録１ 出荷先'!$E:$E,$H14,'出荷記録１ 出荷先'!$G:$G,$H$2,'出荷記録１ 出荷先'!B:B,"&gt;="&amp;$H$5,'出荷記録１ 出荷先'!B:B,"&lt;="&amp;$H$6)*VLOOKUP($H$3,$C:$D,2,FALSE)
)),""))</f>
        <v/>
      </c>
      <c r="J14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出荷先'!$E:$E,$H14,'出荷記録１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出荷先'!$E:$E,$H14,'出荷記録１ 出荷先'!$G:$G,$H$2),
SUMIFS('出荷記録１ 出荷先'!$K:$K,'出荷記録１ 出荷先'!$B:$B,"&gt;="&amp;J$7,'出荷記録１ 出荷先'!$B:$B,"&lt;="&amp;J$7+6,'出荷記録１ 出荷先'!$D:$D,$H$1,'出荷記録１ 出荷先'!$E:$E,$H14,'出荷記録１ 出荷先'!$G:$G,$H$2)/SUMIFS('出荷記録１ 出荷先'!$J:$J,'出荷記録１ 出荷先'!$B:$B,"&gt;="&amp;J$7,'出荷記録１ 出荷先'!$B:$B,"&lt;="&amp;J$7+6,'出荷記録１ 出荷先'!$D:$D,$H$1,'出荷記録１ 出荷先'!$E:$E,$H14,'出荷記録１ 出荷先'!$G:$G,$H$2)*VLOOKUP($H$3,$C:$D,2,FALSE)
)),"")</f>
        <v/>
      </c>
      <c r="K14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出荷先'!$E:$E,$H14,'出荷記録１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出荷先'!$E:$E,$H14,'出荷記録１ 出荷先'!$G:$G,$H$2),
SUMIFS('出荷記録１ 出荷先'!$K:$K,'出荷記録１ 出荷先'!$B:$B,"&gt;="&amp;K$7,'出荷記録１ 出荷先'!$B:$B,"&lt;="&amp;K$7+6,'出荷記録１ 出荷先'!$D:$D,$H$1,'出荷記録１ 出荷先'!$E:$E,$H14,'出荷記録１ 出荷先'!$G:$G,$H$2)/SUMIFS('出荷記録１ 出荷先'!$J:$J,'出荷記録１ 出荷先'!$B:$B,"&gt;="&amp;K$7,'出荷記録１ 出荷先'!$B:$B,"&lt;="&amp;K$7+6,'出荷記録１ 出荷先'!$D:$D,$H$1,'出荷記録１ 出荷先'!$E:$E,$H14,'出荷記録１ 出荷先'!$G:$G,$H$2)*VLOOKUP($H$3,$C:$D,2,FALSE)
)),"")</f>
        <v/>
      </c>
      <c r="L14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出荷先'!$E:$E,$H14,'出荷記録１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出荷先'!$E:$E,$H14,'出荷記録１ 出荷先'!$G:$G,$H$2),
SUMIFS('出荷記録１ 出荷先'!$K:$K,'出荷記録１ 出荷先'!$B:$B,"&gt;="&amp;L$7,'出荷記録１ 出荷先'!$B:$B,"&lt;="&amp;L$7+6,'出荷記録１ 出荷先'!$D:$D,$H$1,'出荷記録１ 出荷先'!$E:$E,$H14,'出荷記録１ 出荷先'!$G:$G,$H$2)/SUMIFS('出荷記録１ 出荷先'!$J:$J,'出荷記録１ 出荷先'!$B:$B,"&gt;="&amp;L$7,'出荷記録１ 出荷先'!$B:$B,"&lt;="&amp;L$7+6,'出荷記録１ 出荷先'!$D:$D,$H$1,'出荷記録１ 出荷先'!$E:$E,$H14,'出荷記録１ 出荷先'!$G:$G,$H$2)*VLOOKUP($H$3,$C:$D,2,FALSE)
)),"")</f>
        <v/>
      </c>
      <c r="M14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出荷先'!$E:$E,$H14,'出荷記録１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出荷先'!$E:$E,$H14,'出荷記録１ 出荷先'!$G:$G,$H$2),
SUMIFS('出荷記録１ 出荷先'!$K:$K,'出荷記録１ 出荷先'!$B:$B,"&gt;="&amp;M$7,'出荷記録１ 出荷先'!$B:$B,"&lt;="&amp;M$7+6,'出荷記録１ 出荷先'!$D:$D,$H$1,'出荷記録１ 出荷先'!$E:$E,$H14,'出荷記録１ 出荷先'!$G:$G,$H$2)/SUMIFS('出荷記録１ 出荷先'!$J:$J,'出荷記録１ 出荷先'!$B:$B,"&gt;="&amp;M$7,'出荷記録１ 出荷先'!$B:$B,"&lt;="&amp;M$7+6,'出荷記録１ 出荷先'!$D:$D,$H$1,'出荷記録１ 出荷先'!$E:$E,$H14,'出荷記録１ 出荷先'!$G:$G,$H$2)*VLOOKUP($H$3,$C:$D,2,FALSE)
)),"")</f>
        <v/>
      </c>
      <c r="N14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出荷先'!$E:$E,$H14,'出荷記録１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出荷先'!$E:$E,$H14,'出荷記録１ 出荷先'!$G:$G,$H$2),
SUMIFS('出荷記録１ 出荷先'!$K:$K,'出荷記録１ 出荷先'!$B:$B,"&gt;="&amp;N$7,'出荷記録１ 出荷先'!$B:$B,"&lt;="&amp;N$7+6,'出荷記録１ 出荷先'!$D:$D,$H$1,'出荷記録１ 出荷先'!$E:$E,$H14,'出荷記録１ 出荷先'!$G:$G,$H$2)/SUMIFS('出荷記録１ 出荷先'!$J:$J,'出荷記録１ 出荷先'!$B:$B,"&gt;="&amp;N$7,'出荷記録１ 出荷先'!$B:$B,"&lt;="&amp;N$7+6,'出荷記録１ 出荷先'!$D:$D,$H$1,'出荷記録１ 出荷先'!$E:$E,$H14,'出荷記録１ 出荷先'!$G:$G,$H$2)*VLOOKUP($H$3,$C:$D,2,FALSE)
)),"")</f>
        <v/>
      </c>
      <c r="O14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出荷先'!$E:$E,$H14,'出荷記録１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出荷先'!$E:$E,$H14,'出荷記録１ 出荷先'!$G:$G,$H$2),
SUMIFS('出荷記録１ 出荷先'!$K:$K,'出荷記録１ 出荷先'!$B:$B,"&gt;="&amp;O$7,'出荷記録１ 出荷先'!$B:$B,"&lt;="&amp;O$7+6,'出荷記録１ 出荷先'!$D:$D,$H$1,'出荷記録１ 出荷先'!$E:$E,$H14,'出荷記録１ 出荷先'!$G:$G,$H$2)/SUMIFS('出荷記録１ 出荷先'!$J:$J,'出荷記録１ 出荷先'!$B:$B,"&gt;="&amp;O$7,'出荷記録１ 出荷先'!$B:$B,"&lt;="&amp;O$7+6,'出荷記録１ 出荷先'!$D:$D,$H$1,'出荷記録１ 出荷先'!$E:$E,$H14,'出荷記録１ 出荷先'!$G:$G,$H$2)*VLOOKUP($H$3,$C:$D,2,FALSE)
)),"")</f>
        <v/>
      </c>
      <c r="P14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出荷先'!$E:$E,$H14,'出荷記録１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出荷先'!$E:$E,$H14,'出荷記録１ 出荷先'!$G:$G,$H$2),
SUMIFS('出荷記録１ 出荷先'!$K:$K,'出荷記録１ 出荷先'!$B:$B,"&gt;="&amp;P$7,'出荷記録１ 出荷先'!$B:$B,"&lt;="&amp;P$7+6,'出荷記録１ 出荷先'!$D:$D,$H$1,'出荷記録１ 出荷先'!$E:$E,$H14,'出荷記録１ 出荷先'!$G:$G,$H$2)/SUMIFS('出荷記録１ 出荷先'!$J:$J,'出荷記録１ 出荷先'!$B:$B,"&gt;="&amp;P$7,'出荷記録１ 出荷先'!$B:$B,"&lt;="&amp;P$7+6,'出荷記録１ 出荷先'!$D:$D,$H$1,'出荷記録１ 出荷先'!$E:$E,$H14,'出荷記録１ 出荷先'!$G:$G,$H$2)*VLOOKUP($H$3,$C:$D,2,FALSE)
)),"")</f>
        <v/>
      </c>
      <c r="Q14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出荷先'!$E:$E,$H14,'出荷記録１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出荷先'!$E:$E,$H14,'出荷記録１ 出荷先'!$G:$G,$H$2),
SUMIFS('出荷記録１ 出荷先'!$K:$K,'出荷記録１ 出荷先'!$B:$B,"&gt;="&amp;Q$7,'出荷記録１ 出荷先'!$B:$B,"&lt;="&amp;Q$7+6,'出荷記録１ 出荷先'!$D:$D,$H$1,'出荷記録１ 出荷先'!$E:$E,$H14,'出荷記録１ 出荷先'!$G:$G,$H$2)/SUMIFS('出荷記録１ 出荷先'!$J:$J,'出荷記録１ 出荷先'!$B:$B,"&gt;="&amp;Q$7,'出荷記録１ 出荷先'!$B:$B,"&lt;="&amp;Q$7+6,'出荷記録１ 出荷先'!$D:$D,$H$1,'出荷記録１ 出荷先'!$E:$E,$H14,'出荷記録１ 出荷先'!$G:$G,$H$2)*VLOOKUP($H$3,$C:$D,2,FALSE)
)),"")</f>
        <v/>
      </c>
      <c r="R14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出荷先'!$E:$E,$H14,'出荷記録１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出荷先'!$E:$E,$H14,'出荷記録１ 出荷先'!$G:$G,$H$2),
SUMIFS('出荷記録１ 出荷先'!$K:$K,'出荷記録１ 出荷先'!$B:$B,"&gt;="&amp;R$7,'出荷記録１ 出荷先'!$B:$B,"&lt;="&amp;R$7+6,'出荷記録１ 出荷先'!$D:$D,$H$1,'出荷記録１ 出荷先'!$E:$E,$H14,'出荷記録１ 出荷先'!$G:$G,$H$2)/SUMIFS('出荷記録１ 出荷先'!$J:$J,'出荷記録１ 出荷先'!$B:$B,"&gt;="&amp;R$7,'出荷記録１ 出荷先'!$B:$B,"&lt;="&amp;R$7+6,'出荷記録１ 出荷先'!$D:$D,$H$1,'出荷記録１ 出荷先'!$E:$E,$H14,'出荷記録１ 出荷先'!$G:$G,$H$2)*VLOOKUP($H$3,$C:$D,2,FALSE)
)),"")</f>
        <v/>
      </c>
      <c r="S14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出荷先'!$E:$E,$H14,'出荷記録１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出荷先'!$E:$E,$H14,'出荷記録１ 出荷先'!$G:$G,$H$2),
SUMIFS('出荷記録１ 出荷先'!$K:$K,'出荷記録１ 出荷先'!$B:$B,"&gt;="&amp;S$7,'出荷記録１ 出荷先'!$B:$B,"&lt;="&amp;S$7+6,'出荷記録１ 出荷先'!$D:$D,$H$1,'出荷記録１ 出荷先'!$E:$E,$H14,'出荷記録１ 出荷先'!$G:$G,$H$2)/SUMIFS('出荷記録１ 出荷先'!$J:$J,'出荷記録１ 出荷先'!$B:$B,"&gt;="&amp;S$7,'出荷記録１ 出荷先'!$B:$B,"&lt;="&amp;S$7+6,'出荷記録１ 出荷先'!$D:$D,$H$1,'出荷記録１ 出荷先'!$E:$E,$H14,'出荷記録１ 出荷先'!$G:$G,$H$2)*VLOOKUP($H$3,$C:$D,2,FALSE)
)),"")</f>
        <v/>
      </c>
      <c r="T14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出荷先'!$E:$E,$H14,'出荷記録１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出荷先'!$E:$E,$H14,'出荷記録１ 出荷先'!$G:$G,$H$2),
SUMIFS('出荷記録１ 出荷先'!$K:$K,'出荷記録１ 出荷先'!$B:$B,"&gt;="&amp;T$7,'出荷記録１ 出荷先'!$B:$B,"&lt;="&amp;T$7+6,'出荷記録１ 出荷先'!$D:$D,$H$1,'出荷記録１ 出荷先'!$E:$E,$H14,'出荷記録１ 出荷先'!$G:$G,$H$2)/SUMIFS('出荷記録１ 出荷先'!$J:$J,'出荷記録１ 出荷先'!$B:$B,"&gt;="&amp;T$7,'出荷記録１ 出荷先'!$B:$B,"&lt;="&amp;T$7+6,'出荷記録１ 出荷先'!$D:$D,$H$1,'出荷記録１ 出荷先'!$E:$E,$H14,'出荷記録１ 出荷先'!$G:$G,$H$2)*VLOOKUP($H$3,$C:$D,2,FALSE)
)),"")</f>
        <v/>
      </c>
      <c r="U14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出荷先'!$E:$E,$H14,'出荷記録１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出荷先'!$E:$E,$H14,'出荷記録１ 出荷先'!$G:$G,$H$2),
SUMIFS('出荷記録１ 出荷先'!$K:$K,'出荷記録１ 出荷先'!$B:$B,"&gt;="&amp;U$7,'出荷記録１ 出荷先'!$B:$B,"&lt;="&amp;U$7+6,'出荷記録１ 出荷先'!$D:$D,$H$1,'出荷記録１ 出荷先'!$E:$E,$H14,'出荷記録１ 出荷先'!$G:$G,$H$2)/SUMIFS('出荷記録１ 出荷先'!$J:$J,'出荷記録１ 出荷先'!$B:$B,"&gt;="&amp;U$7,'出荷記録１ 出荷先'!$B:$B,"&lt;="&amp;U$7+6,'出荷記録１ 出荷先'!$D:$D,$H$1,'出荷記録１ 出荷先'!$E:$E,$H14,'出荷記録１ 出荷先'!$G:$G,$H$2)*VLOOKUP($H$3,$C:$D,2,FALSE)
)),"")</f>
        <v/>
      </c>
    </row>
    <row r="15" spans="1:21" x14ac:dyDescent="0.4">
      <c r="G15">
        <v>6</v>
      </c>
      <c r="H15" s="46"/>
      <c r="I15" s="31" t="str">
        <f>IF(H15="","",
IFERROR(
IF($H$4="単位あたりの数量",
SUMIFS('出荷記録１ 出荷先'!$J:$J,'出荷記録１ 出荷先'!$D:$D,$H$1,'出荷記録１ 出荷先'!$E:$E,$H15,'出荷記録１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出荷先'!$E:$E,$H15,'出荷記録１ 出荷先'!$G:$G,$H$2,'出荷記録１ 出荷先'!B:B,"&gt;="&amp;$H$5,'出荷記録１ 出荷先'!B:B,"&lt;="&amp;$H$6),
SUMIFS('出荷記録１ 出荷先'!$K:$K,'出荷記録１ 出荷先'!$D:$D,$H$1,'出荷記録１ 出荷先'!$E:$E,$H15,'出荷記録１ 出荷先'!$G:$G,$H$2,'出荷記録１ 出荷先'!B:B,"&gt;="&amp;$H$5,'出荷記録１ 出荷先'!B:B,"&lt;="&amp;$H$6)/SUMIFS('出荷記録１ 出荷先'!$J:$J,'出荷記録１ 出荷先'!$D:$D,$H$1,'出荷記録１ 出荷先'!$E:$E,$H15,'出荷記録１ 出荷先'!$G:$G,$H$2,'出荷記録１ 出荷先'!B:B,"&gt;="&amp;$H$5,'出荷記録１ 出荷先'!B:B,"&lt;="&amp;$H$6)*VLOOKUP($H$3,$C:$D,2,FALSE)
)),""))</f>
        <v/>
      </c>
      <c r="J15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出荷先'!$E:$E,$H15,'出荷記録１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出荷先'!$E:$E,$H15,'出荷記録１ 出荷先'!$G:$G,$H$2),
SUMIFS('出荷記録１ 出荷先'!$K:$K,'出荷記録１ 出荷先'!$B:$B,"&gt;="&amp;J$7,'出荷記録１ 出荷先'!$B:$B,"&lt;="&amp;J$7+6,'出荷記録１ 出荷先'!$D:$D,$H$1,'出荷記録１ 出荷先'!$E:$E,$H15,'出荷記録１ 出荷先'!$G:$G,$H$2)/SUMIFS('出荷記録１ 出荷先'!$J:$J,'出荷記録１ 出荷先'!$B:$B,"&gt;="&amp;J$7,'出荷記録１ 出荷先'!$B:$B,"&lt;="&amp;J$7+6,'出荷記録１ 出荷先'!$D:$D,$H$1,'出荷記録１ 出荷先'!$E:$E,$H15,'出荷記録１ 出荷先'!$G:$G,$H$2)*VLOOKUP($H$3,$C:$D,2,FALSE)
)),"")</f>
        <v/>
      </c>
      <c r="K15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出荷先'!$E:$E,$H15,'出荷記録１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出荷先'!$E:$E,$H15,'出荷記録１ 出荷先'!$G:$G,$H$2),
SUMIFS('出荷記録１ 出荷先'!$K:$K,'出荷記録１ 出荷先'!$B:$B,"&gt;="&amp;K$7,'出荷記録１ 出荷先'!$B:$B,"&lt;="&amp;K$7+6,'出荷記録１ 出荷先'!$D:$D,$H$1,'出荷記録１ 出荷先'!$E:$E,$H15,'出荷記録１ 出荷先'!$G:$G,$H$2)/SUMIFS('出荷記録１ 出荷先'!$J:$J,'出荷記録１ 出荷先'!$B:$B,"&gt;="&amp;K$7,'出荷記録１ 出荷先'!$B:$B,"&lt;="&amp;K$7+6,'出荷記録１ 出荷先'!$D:$D,$H$1,'出荷記録１ 出荷先'!$E:$E,$H15,'出荷記録１ 出荷先'!$G:$G,$H$2)*VLOOKUP($H$3,$C:$D,2,FALSE)
)),"")</f>
        <v/>
      </c>
      <c r="L15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出荷先'!$E:$E,$H15,'出荷記録１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出荷先'!$E:$E,$H15,'出荷記録１ 出荷先'!$G:$G,$H$2),
SUMIFS('出荷記録１ 出荷先'!$K:$K,'出荷記録１ 出荷先'!$B:$B,"&gt;="&amp;L$7,'出荷記録１ 出荷先'!$B:$B,"&lt;="&amp;L$7+6,'出荷記録１ 出荷先'!$D:$D,$H$1,'出荷記録１ 出荷先'!$E:$E,$H15,'出荷記録１ 出荷先'!$G:$G,$H$2)/SUMIFS('出荷記録１ 出荷先'!$J:$J,'出荷記録１ 出荷先'!$B:$B,"&gt;="&amp;L$7,'出荷記録１ 出荷先'!$B:$B,"&lt;="&amp;L$7+6,'出荷記録１ 出荷先'!$D:$D,$H$1,'出荷記録１ 出荷先'!$E:$E,$H15,'出荷記録１ 出荷先'!$G:$G,$H$2)*VLOOKUP($H$3,$C:$D,2,FALSE)
)),"")</f>
        <v/>
      </c>
      <c r="M15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出荷先'!$E:$E,$H15,'出荷記録１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出荷先'!$E:$E,$H15,'出荷記録１ 出荷先'!$G:$G,$H$2),
SUMIFS('出荷記録１ 出荷先'!$K:$K,'出荷記録１ 出荷先'!$B:$B,"&gt;="&amp;M$7,'出荷記録１ 出荷先'!$B:$B,"&lt;="&amp;M$7+6,'出荷記録１ 出荷先'!$D:$D,$H$1,'出荷記録１ 出荷先'!$E:$E,$H15,'出荷記録１ 出荷先'!$G:$G,$H$2)/SUMIFS('出荷記録１ 出荷先'!$J:$J,'出荷記録１ 出荷先'!$B:$B,"&gt;="&amp;M$7,'出荷記録１ 出荷先'!$B:$B,"&lt;="&amp;M$7+6,'出荷記録１ 出荷先'!$D:$D,$H$1,'出荷記録１ 出荷先'!$E:$E,$H15,'出荷記録１ 出荷先'!$G:$G,$H$2)*VLOOKUP($H$3,$C:$D,2,FALSE)
)),"")</f>
        <v/>
      </c>
      <c r="N15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出荷先'!$E:$E,$H15,'出荷記録１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出荷先'!$E:$E,$H15,'出荷記録１ 出荷先'!$G:$G,$H$2),
SUMIFS('出荷記録１ 出荷先'!$K:$K,'出荷記録１ 出荷先'!$B:$B,"&gt;="&amp;N$7,'出荷記録１ 出荷先'!$B:$B,"&lt;="&amp;N$7+6,'出荷記録１ 出荷先'!$D:$D,$H$1,'出荷記録１ 出荷先'!$E:$E,$H15,'出荷記録１ 出荷先'!$G:$G,$H$2)/SUMIFS('出荷記録１ 出荷先'!$J:$J,'出荷記録１ 出荷先'!$B:$B,"&gt;="&amp;N$7,'出荷記録１ 出荷先'!$B:$B,"&lt;="&amp;N$7+6,'出荷記録１ 出荷先'!$D:$D,$H$1,'出荷記録１ 出荷先'!$E:$E,$H15,'出荷記録１ 出荷先'!$G:$G,$H$2)*VLOOKUP($H$3,$C:$D,2,FALSE)
)),"")</f>
        <v/>
      </c>
      <c r="O15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出荷先'!$E:$E,$H15,'出荷記録１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出荷先'!$E:$E,$H15,'出荷記録１ 出荷先'!$G:$G,$H$2),
SUMIFS('出荷記録１ 出荷先'!$K:$K,'出荷記録１ 出荷先'!$B:$B,"&gt;="&amp;O$7,'出荷記録１ 出荷先'!$B:$B,"&lt;="&amp;O$7+6,'出荷記録１ 出荷先'!$D:$D,$H$1,'出荷記録１ 出荷先'!$E:$E,$H15,'出荷記録１ 出荷先'!$G:$G,$H$2)/SUMIFS('出荷記録１ 出荷先'!$J:$J,'出荷記録１ 出荷先'!$B:$B,"&gt;="&amp;O$7,'出荷記録１ 出荷先'!$B:$B,"&lt;="&amp;O$7+6,'出荷記録１ 出荷先'!$D:$D,$H$1,'出荷記録１ 出荷先'!$E:$E,$H15,'出荷記録１ 出荷先'!$G:$G,$H$2)*VLOOKUP($H$3,$C:$D,2,FALSE)
)),"")</f>
        <v/>
      </c>
      <c r="P15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出荷先'!$E:$E,$H15,'出荷記録１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出荷先'!$E:$E,$H15,'出荷記録１ 出荷先'!$G:$G,$H$2),
SUMIFS('出荷記録１ 出荷先'!$K:$K,'出荷記録１ 出荷先'!$B:$B,"&gt;="&amp;P$7,'出荷記録１ 出荷先'!$B:$B,"&lt;="&amp;P$7+6,'出荷記録１ 出荷先'!$D:$D,$H$1,'出荷記録１ 出荷先'!$E:$E,$H15,'出荷記録１ 出荷先'!$G:$G,$H$2)/SUMIFS('出荷記録１ 出荷先'!$J:$J,'出荷記録１ 出荷先'!$B:$B,"&gt;="&amp;P$7,'出荷記録１ 出荷先'!$B:$B,"&lt;="&amp;P$7+6,'出荷記録１ 出荷先'!$D:$D,$H$1,'出荷記録１ 出荷先'!$E:$E,$H15,'出荷記録１ 出荷先'!$G:$G,$H$2)*VLOOKUP($H$3,$C:$D,2,FALSE)
)),"")</f>
        <v/>
      </c>
      <c r="Q15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出荷先'!$E:$E,$H15,'出荷記録１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出荷先'!$E:$E,$H15,'出荷記録１ 出荷先'!$G:$G,$H$2),
SUMIFS('出荷記録１ 出荷先'!$K:$K,'出荷記録１ 出荷先'!$B:$B,"&gt;="&amp;Q$7,'出荷記録１ 出荷先'!$B:$B,"&lt;="&amp;Q$7+6,'出荷記録１ 出荷先'!$D:$D,$H$1,'出荷記録１ 出荷先'!$E:$E,$H15,'出荷記録１ 出荷先'!$G:$G,$H$2)/SUMIFS('出荷記録１ 出荷先'!$J:$J,'出荷記録１ 出荷先'!$B:$B,"&gt;="&amp;Q$7,'出荷記録１ 出荷先'!$B:$B,"&lt;="&amp;Q$7+6,'出荷記録１ 出荷先'!$D:$D,$H$1,'出荷記録１ 出荷先'!$E:$E,$H15,'出荷記録１ 出荷先'!$G:$G,$H$2)*VLOOKUP($H$3,$C:$D,2,FALSE)
)),"")</f>
        <v/>
      </c>
      <c r="R15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出荷先'!$E:$E,$H15,'出荷記録１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出荷先'!$E:$E,$H15,'出荷記録１ 出荷先'!$G:$G,$H$2),
SUMIFS('出荷記録１ 出荷先'!$K:$K,'出荷記録１ 出荷先'!$B:$B,"&gt;="&amp;R$7,'出荷記録１ 出荷先'!$B:$B,"&lt;="&amp;R$7+6,'出荷記録１ 出荷先'!$D:$D,$H$1,'出荷記録１ 出荷先'!$E:$E,$H15,'出荷記録１ 出荷先'!$G:$G,$H$2)/SUMIFS('出荷記録１ 出荷先'!$J:$J,'出荷記録１ 出荷先'!$B:$B,"&gt;="&amp;R$7,'出荷記録１ 出荷先'!$B:$B,"&lt;="&amp;R$7+6,'出荷記録１ 出荷先'!$D:$D,$H$1,'出荷記録１ 出荷先'!$E:$E,$H15,'出荷記録１ 出荷先'!$G:$G,$H$2)*VLOOKUP($H$3,$C:$D,2,FALSE)
)),"")</f>
        <v/>
      </c>
      <c r="S15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出荷先'!$E:$E,$H15,'出荷記録１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出荷先'!$E:$E,$H15,'出荷記録１ 出荷先'!$G:$G,$H$2),
SUMIFS('出荷記録１ 出荷先'!$K:$K,'出荷記録１ 出荷先'!$B:$B,"&gt;="&amp;S$7,'出荷記録１ 出荷先'!$B:$B,"&lt;="&amp;S$7+6,'出荷記録１ 出荷先'!$D:$D,$H$1,'出荷記録１ 出荷先'!$E:$E,$H15,'出荷記録１ 出荷先'!$G:$G,$H$2)/SUMIFS('出荷記録１ 出荷先'!$J:$J,'出荷記録１ 出荷先'!$B:$B,"&gt;="&amp;S$7,'出荷記録１ 出荷先'!$B:$B,"&lt;="&amp;S$7+6,'出荷記録１ 出荷先'!$D:$D,$H$1,'出荷記録１ 出荷先'!$E:$E,$H15,'出荷記録１ 出荷先'!$G:$G,$H$2)*VLOOKUP($H$3,$C:$D,2,FALSE)
)),"")</f>
        <v/>
      </c>
      <c r="T15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出荷先'!$E:$E,$H15,'出荷記録１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出荷先'!$E:$E,$H15,'出荷記録１ 出荷先'!$G:$G,$H$2),
SUMIFS('出荷記録１ 出荷先'!$K:$K,'出荷記録１ 出荷先'!$B:$B,"&gt;="&amp;T$7,'出荷記録１ 出荷先'!$B:$B,"&lt;="&amp;T$7+6,'出荷記録１ 出荷先'!$D:$D,$H$1,'出荷記録１ 出荷先'!$E:$E,$H15,'出荷記録１ 出荷先'!$G:$G,$H$2)/SUMIFS('出荷記録１ 出荷先'!$J:$J,'出荷記録１ 出荷先'!$B:$B,"&gt;="&amp;T$7,'出荷記録１ 出荷先'!$B:$B,"&lt;="&amp;T$7+6,'出荷記録１ 出荷先'!$D:$D,$H$1,'出荷記録１ 出荷先'!$E:$E,$H15,'出荷記録１ 出荷先'!$G:$G,$H$2)*VLOOKUP($H$3,$C:$D,2,FALSE)
)),"")</f>
        <v/>
      </c>
      <c r="U15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出荷先'!$E:$E,$H15,'出荷記録１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出荷先'!$E:$E,$H15,'出荷記録１ 出荷先'!$G:$G,$H$2),
SUMIFS('出荷記録１ 出荷先'!$K:$K,'出荷記録１ 出荷先'!$B:$B,"&gt;="&amp;U$7,'出荷記録１ 出荷先'!$B:$B,"&lt;="&amp;U$7+6,'出荷記録１ 出荷先'!$D:$D,$H$1,'出荷記録１ 出荷先'!$E:$E,$H15,'出荷記録１ 出荷先'!$G:$G,$H$2)/SUMIFS('出荷記録１ 出荷先'!$J:$J,'出荷記録１ 出荷先'!$B:$B,"&gt;="&amp;U$7,'出荷記録１ 出荷先'!$B:$B,"&lt;="&amp;U$7+6,'出荷記録１ 出荷先'!$D:$D,$H$1,'出荷記録１ 出荷先'!$E:$E,$H15,'出荷記録１ 出荷先'!$G:$G,$H$2)*VLOOKUP($H$3,$C:$D,2,FALSE)
)),"")</f>
        <v/>
      </c>
    </row>
    <row r="16" spans="1:21" x14ac:dyDescent="0.4">
      <c r="G16">
        <v>7</v>
      </c>
      <c r="H16" s="46"/>
      <c r="I16" s="31" t="str">
        <f>IF(H16="","",
IFERROR(
IF($H$4="単位あたりの数量",
SUMIFS('出荷記録１ 出荷先'!$J:$J,'出荷記録１ 出荷先'!$D:$D,$H$1,'出荷記録１ 出荷先'!$E:$E,$H16,'出荷記録１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出荷先'!$E:$E,$H16,'出荷記録１ 出荷先'!$G:$G,$H$2,'出荷記録１ 出荷先'!B:B,"&gt;="&amp;$H$5,'出荷記録１ 出荷先'!B:B,"&lt;="&amp;$H$6),
SUMIFS('出荷記録１ 出荷先'!$K:$K,'出荷記録１ 出荷先'!$D:$D,$H$1,'出荷記録１ 出荷先'!$E:$E,$H16,'出荷記録１ 出荷先'!$G:$G,$H$2,'出荷記録１ 出荷先'!B:B,"&gt;="&amp;$H$5,'出荷記録１ 出荷先'!B:B,"&lt;="&amp;$H$6)/SUMIFS('出荷記録１ 出荷先'!$J:$J,'出荷記録１ 出荷先'!$D:$D,$H$1,'出荷記録１ 出荷先'!$E:$E,$H16,'出荷記録１ 出荷先'!$G:$G,$H$2,'出荷記録１ 出荷先'!B:B,"&gt;="&amp;$H$5,'出荷記録１ 出荷先'!B:B,"&lt;="&amp;$H$6)*VLOOKUP($H$3,$C:$D,2,FALSE)
)),""))</f>
        <v/>
      </c>
      <c r="J16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出荷先'!$E:$E,$H16,'出荷記録１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出荷先'!$E:$E,$H16,'出荷記録１ 出荷先'!$G:$G,$H$2),
SUMIFS('出荷記録１ 出荷先'!$K:$K,'出荷記録１ 出荷先'!$B:$B,"&gt;="&amp;J$7,'出荷記録１ 出荷先'!$B:$B,"&lt;="&amp;J$7+6,'出荷記録１ 出荷先'!$D:$D,$H$1,'出荷記録１ 出荷先'!$E:$E,$H16,'出荷記録１ 出荷先'!$G:$G,$H$2)/SUMIFS('出荷記録１ 出荷先'!$J:$J,'出荷記録１ 出荷先'!$B:$B,"&gt;="&amp;J$7,'出荷記録１ 出荷先'!$B:$B,"&lt;="&amp;J$7+6,'出荷記録１ 出荷先'!$D:$D,$H$1,'出荷記録１ 出荷先'!$E:$E,$H16,'出荷記録１ 出荷先'!$G:$G,$H$2)*VLOOKUP($H$3,$C:$D,2,FALSE)
)),"")</f>
        <v/>
      </c>
      <c r="K16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出荷先'!$E:$E,$H16,'出荷記録１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出荷先'!$E:$E,$H16,'出荷記録１ 出荷先'!$G:$G,$H$2),
SUMIFS('出荷記録１ 出荷先'!$K:$K,'出荷記録１ 出荷先'!$B:$B,"&gt;="&amp;K$7,'出荷記録１ 出荷先'!$B:$B,"&lt;="&amp;K$7+6,'出荷記録１ 出荷先'!$D:$D,$H$1,'出荷記録１ 出荷先'!$E:$E,$H16,'出荷記録１ 出荷先'!$G:$G,$H$2)/SUMIFS('出荷記録１ 出荷先'!$J:$J,'出荷記録１ 出荷先'!$B:$B,"&gt;="&amp;K$7,'出荷記録１ 出荷先'!$B:$B,"&lt;="&amp;K$7+6,'出荷記録１ 出荷先'!$D:$D,$H$1,'出荷記録１ 出荷先'!$E:$E,$H16,'出荷記録１ 出荷先'!$G:$G,$H$2)*VLOOKUP($H$3,$C:$D,2,FALSE)
)),"")</f>
        <v/>
      </c>
      <c r="L16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出荷先'!$E:$E,$H16,'出荷記録１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出荷先'!$E:$E,$H16,'出荷記録１ 出荷先'!$G:$G,$H$2),
SUMIFS('出荷記録１ 出荷先'!$K:$K,'出荷記録１ 出荷先'!$B:$B,"&gt;="&amp;L$7,'出荷記録１ 出荷先'!$B:$B,"&lt;="&amp;L$7+6,'出荷記録１ 出荷先'!$D:$D,$H$1,'出荷記録１ 出荷先'!$E:$E,$H16,'出荷記録１ 出荷先'!$G:$G,$H$2)/SUMIFS('出荷記録１ 出荷先'!$J:$J,'出荷記録１ 出荷先'!$B:$B,"&gt;="&amp;L$7,'出荷記録１ 出荷先'!$B:$B,"&lt;="&amp;L$7+6,'出荷記録１ 出荷先'!$D:$D,$H$1,'出荷記録１ 出荷先'!$E:$E,$H16,'出荷記録１ 出荷先'!$G:$G,$H$2)*VLOOKUP($H$3,$C:$D,2,FALSE)
)),"")</f>
        <v/>
      </c>
      <c r="M16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出荷先'!$E:$E,$H16,'出荷記録１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出荷先'!$E:$E,$H16,'出荷記録１ 出荷先'!$G:$G,$H$2),
SUMIFS('出荷記録１ 出荷先'!$K:$K,'出荷記録１ 出荷先'!$B:$B,"&gt;="&amp;M$7,'出荷記録１ 出荷先'!$B:$B,"&lt;="&amp;M$7+6,'出荷記録１ 出荷先'!$D:$D,$H$1,'出荷記録１ 出荷先'!$E:$E,$H16,'出荷記録１ 出荷先'!$G:$G,$H$2)/SUMIFS('出荷記録１ 出荷先'!$J:$J,'出荷記録１ 出荷先'!$B:$B,"&gt;="&amp;M$7,'出荷記録１ 出荷先'!$B:$B,"&lt;="&amp;M$7+6,'出荷記録１ 出荷先'!$D:$D,$H$1,'出荷記録１ 出荷先'!$E:$E,$H16,'出荷記録１ 出荷先'!$G:$G,$H$2)*VLOOKUP($H$3,$C:$D,2,FALSE)
)),"")</f>
        <v/>
      </c>
      <c r="N16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出荷先'!$E:$E,$H16,'出荷記録１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出荷先'!$E:$E,$H16,'出荷記録１ 出荷先'!$G:$G,$H$2),
SUMIFS('出荷記録１ 出荷先'!$K:$K,'出荷記録１ 出荷先'!$B:$B,"&gt;="&amp;N$7,'出荷記録１ 出荷先'!$B:$B,"&lt;="&amp;N$7+6,'出荷記録１ 出荷先'!$D:$D,$H$1,'出荷記録１ 出荷先'!$E:$E,$H16,'出荷記録１ 出荷先'!$G:$G,$H$2)/SUMIFS('出荷記録１ 出荷先'!$J:$J,'出荷記録１ 出荷先'!$B:$B,"&gt;="&amp;N$7,'出荷記録１ 出荷先'!$B:$B,"&lt;="&amp;N$7+6,'出荷記録１ 出荷先'!$D:$D,$H$1,'出荷記録１ 出荷先'!$E:$E,$H16,'出荷記録１ 出荷先'!$G:$G,$H$2)*VLOOKUP($H$3,$C:$D,2,FALSE)
)),"")</f>
        <v/>
      </c>
      <c r="O16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出荷先'!$E:$E,$H16,'出荷記録１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出荷先'!$E:$E,$H16,'出荷記録１ 出荷先'!$G:$G,$H$2),
SUMIFS('出荷記録１ 出荷先'!$K:$K,'出荷記録１ 出荷先'!$B:$B,"&gt;="&amp;O$7,'出荷記録１ 出荷先'!$B:$B,"&lt;="&amp;O$7+6,'出荷記録１ 出荷先'!$D:$D,$H$1,'出荷記録１ 出荷先'!$E:$E,$H16,'出荷記録１ 出荷先'!$G:$G,$H$2)/SUMIFS('出荷記録１ 出荷先'!$J:$J,'出荷記録１ 出荷先'!$B:$B,"&gt;="&amp;O$7,'出荷記録１ 出荷先'!$B:$B,"&lt;="&amp;O$7+6,'出荷記録１ 出荷先'!$D:$D,$H$1,'出荷記録１ 出荷先'!$E:$E,$H16,'出荷記録１ 出荷先'!$G:$G,$H$2)*VLOOKUP($H$3,$C:$D,2,FALSE)
)),"")</f>
        <v/>
      </c>
      <c r="P16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出荷先'!$E:$E,$H16,'出荷記録１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出荷先'!$E:$E,$H16,'出荷記録１ 出荷先'!$G:$G,$H$2),
SUMIFS('出荷記録１ 出荷先'!$K:$K,'出荷記録１ 出荷先'!$B:$B,"&gt;="&amp;P$7,'出荷記録１ 出荷先'!$B:$B,"&lt;="&amp;P$7+6,'出荷記録１ 出荷先'!$D:$D,$H$1,'出荷記録１ 出荷先'!$E:$E,$H16,'出荷記録１ 出荷先'!$G:$G,$H$2)/SUMIFS('出荷記録１ 出荷先'!$J:$J,'出荷記録１ 出荷先'!$B:$B,"&gt;="&amp;P$7,'出荷記録１ 出荷先'!$B:$B,"&lt;="&amp;P$7+6,'出荷記録１ 出荷先'!$D:$D,$H$1,'出荷記録１ 出荷先'!$E:$E,$H16,'出荷記録１ 出荷先'!$G:$G,$H$2)*VLOOKUP($H$3,$C:$D,2,FALSE)
)),"")</f>
        <v/>
      </c>
      <c r="Q16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出荷先'!$E:$E,$H16,'出荷記録１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出荷先'!$E:$E,$H16,'出荷記録１ 出荷先'!$G:$G,$H$2),
SUMIFS('出荷記録１ 出荷先'!$K:$K,'出荷記録１ 出荷先'!$B:$B,"&gt;="&amp;Q$7,'出荷記録１ 出荷先'!$B:$B,"&lt;="&amp;Q$7+6,'出荷記録１ 出荷先'!$D:$D,$H$1,'出荷記録１ 出荷先'!$E:$E,$H16,'出荷記録１ 出荷先'!$G:$G,$H$2)/SUMIFS('出荷記録１ 出荷先'!$J:$J,'出荷記録１ 出荷先'!$B:$B,"&gt;="&amp;Q$7,'出荷記録１ 出荷先'!$B:$B,"&lt;="&amp;Q$7+6,'出荷記録１ 出荷先'!$D:$D,$H$1,'出荷記録１ 出荷先'!$E:$E,$H16,'出荷記録１ 出荷先'!$G:$G,$H$2)*VLOOKUP($H$3,$C:$D,2,FALSE)
)),"")</f>
        <v/>
      </c>
      <c r="R16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出荷先'!$E:$E,$H16,'出荷記録１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出荷先'!$E:$E,$H16,'出荷記録１ 出荷先'!$G:$G,$H$2),
SUMIFS('出荷記録１ 出荷先'!$K:$K,'出荷記録１ 出荷先'!$B:$B,"&gt;="&amp;R$7,'出荷記録１ 出荷先'!$B:$B,"&lt;="&amp;R$7+6,'出荷記録１ 出荷先'!$D:$D,$H$1,'出荷記録１ 出荷先'!$E:$E,$H16,'出荷記録１ 出荷先'!$G:$G,$H$2)/SUMIFS('出荷記録１ 出荷先'!$J:$J,'出荷記録１ 出荷先'!$B:$B,"&gt;="&amp;R$7,'出荷記録１ 出荷先'!$B:$B,"&lt;="&amp;R$7+6,'出荷記録１ 出荷先'!$D:$D,$H$1,'出荷記録１ 出荷先'!$E:$E,$H16,'出荷記録１ 出荷先'!$G:$G,$H$2)*VLOOKUP($H$3,$C:$D,2,FALSE)
)),"")</f>
        <v/>
      </c>
      <c r="S16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出荷先'!$E:$E,$H16,'出荷記録１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出荷先'!$E:$E,$H16,'出荷記録１ 出荷先'!$G:$G,$H$2),
SUMIFS('出荷記録１ 出荷先'!$K:$K,'出荷記録１ 出荷先'!$B:$B,"&gt;="&amp;S$7,'出荷記録１ 出荷先'!$B:$B,"&lt;="&amp;S$7+6,'出荷記録１ 出荷先'!$D:$D,$H$1,'出荷記録１ 出荷先'!$E:$E,$H16,'出荷記録１ 出荷先'!$G:$G,$H$2)/SUMIFS('出荷記録１ 出荷先'!$J:$J,'出荷記録１ 出荷先'!$B:$B,"&gt;="&amp;S$7,'出荷記録１ 出荷先'!$B:$B,"&lt;="&amp;S$7+6,'出荷記録１ 出荷先'!$D:$D,$H$1,'出荷記録１ 出荷先'!$E:$E,$H16,'出荷記録１ 出荷先'!$G:$G,$H$2)*VLOOKUP($H$3,$C:$D,2,FALSE)
)),"")</f>
        <v/>
      </c>
      <c r="T16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出荷先'!$E:$E,$H16,'出荷記録１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出荷先'!$E:$E,$H16,'出荷記録１ 出荷先'!$G:$G,$H$2),
SUMIFS('出荷記録１ 出荷先'!$K:$K,'出荷記録１ 出荷先'!$B:$B,"&gt;="&amp;T$7,'出荷記録１ 出荷先'!$B:$B,"&lt;="&amp;T$7+6,'出荷記録１ 出荷先'!$D:$D,$H$1,'出荷記録１ 出荷先'!$E:$E,$H16,'出荷記録１ 出荷先'!$G:$G,$H$2)/SUMIFS('出荷記録１ 出荷先'!$J:$J,'出荷記録１ 出荷先'!$B:$B,"&gt;="&amp;T$7,'出荷記録１ 出荷先'!$B:$B,"&lt;="&amp;T$7+6,'出荷記録１ 出荷先'!$D:$D,$H$1,'出荷記録１ 出荷先'!$E:$E,$H16,'出荷記録１ 出荷先'!$G:$G,$H$2)*VLOOKUP($H$3,$C:$D,2,FALSE)
)),"")</f>
        <v/>
      </c>
      <c r="U16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出荷先'!$E:$E,$H16,'出荷記録１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出荷先'!$E:$E,$H16,'出荷記録１ 出荷先'!$G:$G,$H$2),
SUMIFS('出荷記録１ 出荷先'!$K:$K,'出荷記録１ 出荷先'!$B:$B,"&gt;="&amp;U$7,'出荷記録１ 出荷先'!$B:$B,"&lt;="&amp;U$7+6,'出荷記録１ 出荷先'!$D:$D,$H$1,'出荷記録１ 出荷先'!$E:$E,$H16,'出荷記録１ 出荷先'!$G:$G,$H$2)/SUMIFS('出荷記録１ 出荷先'!$J:$J,'出荷記録１ 出荷先'!$B:$B,"&gt;="&amp;U$7,'出荷記録１ 出荷先'!$B:$B,"&lt;="&amp;U$7+6,'出荷記録１ 出荷先'!$D:$D,$H$1,'出荷記録１ 出荷先'!$E:$E,$H16,'出荷記録１ 出荷先'!$G:$G,$H$2)*VLOOKUP($H$3,$C:$D,2,FALSE)
)),"")</f>
        <v/>
      </c>
    </row>
    <row r="17" spans="7:21" x14ac:dyDescent="0.4">
      <c r="G17">
        <v>8</v>
      </c>
      <c r="H17" s="46"/>
      <c r="I17" s="31" t="str">
        <f>IF(H17="","",
IFERROR(
IF($H$4="単位あたりの数量",
SUMIFS('出荷記録１ 出荷先'!$J:$J,'出荷記録１ 出荷先'!$D:$D,$H$1,'出荷記録１ 出荷先'!$E:$E,$H17,'出荷記録１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出荷先'!$E:$E,$H17,'出荷記録１ 出荷先'!$G:$G,$H$2,'出荷記録１ 出荷先'!B:B,"&gt;="&amp;$H$5,'出荷記録１ 出荷先'!B:B,"&lt;="&amp;$H$6),
SUMIFS('出荷記録１ 出荷先'!$K:$K,'出荷記録１ 出荷先'!$D:$D,$H$1,'出荷記録１ 出荷先'!$E:$E,$H17,'出荷記録１ 出荷先'!$G:$G,$H$2,'出荷記録１ 出荷先'!B:B,"&gt;="&amp;$H$5,'出荷記録１ 出荷先'!B:B,"&lt;="&amp;$H$6)/SUMIFS('出荷記録１ 出荷先'!$J:$J,'出荷記録１ 出荷先'!$D:$D,$H$1,'出荷記録１ 出荷先'!$E:$E,$H17,'出荷記録１ 出荷先'!$G:$G,$H$2,'出荷記録１ 出荷先'!B:B,"&gt;="&amp;$H$5,'出荷記録１ 出荷先'!B:B,"&lt;="&amp;$H$6)*VLOOKUP($H$3,$C:$D,2,FALSE)
)),""))</f>
        <v/>
      </c>
      <c r="J17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出荷先'!$E:$E,$H17,'出荷記録１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出荷先'!$E:$E,$H17,'出荷記録１ 出荷先'!$G:$G,$H$2),
SUMIFS('出荷記録１ 出荷先'!$K:$K,'出荷記録１ 出荷先'!$B:$B,"&gt;="&amp;J$7,'出荷記録１ 出荷先'!$B:$B,"&lt;="&amp;J$7+6,'出荷記録１ 出荷先'!$D:$D,$H$1,'出荷記録１ 出荷先'!$E:$E,$H17,'出荷記録１ 出荷先'!$G:$G,$H$2)/SUMIFS('出荷記録１ 出荷先'!$J:$J,'出荷記録１ 出荷先'!$B:$B,"&gt;="&amp;J$7,'出荷記録１ 出荷先'!$B:$B,"&lt;="&amp;J$7+6,'出荷記録１ 出荷先'!$D:$D,$H$1,'出荷記録１ 出荷先'!$E:$E,$H17,'出荷記録１ 出荷先'!$G:$G,$H$2)*VLOOKUP($H$3,$C:$D,2,FALSE)
)),"")</f>
        <v/>
      </c>
      <c r="K17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出荷先'!$E:$E,$H17,'出荷記録１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出荷先'!$E:$E,$H17,'出荷記録１ 出荷先'!$G:$G,$H$2),
SUMIFS('出荷記録１ 出荷先'!$K:$K,'出荷記録１ 出荷先'!$B:$B,"&gt;="&amp;K$7,'出荷記録１ 出荷先'!$B:$B,"&lt;="&amp;K$7+6,'出荷記録１ 出荷先'!$D:$D,$H$1,'出荷記録１ 出荷先'!$E:$E,$H17,'出荷記録１ 出荷先'!$G:$G,$H$2)/SUMIFS('出荷記録１ 出荷先'!$J:$J,'出荷記録１ 出荷先'!$B:$B,"&gt;="&amp;K$7,'出荷記録１ 出荷先'!$B:$B,"&lt;="&amp;K$7+6,'出荷記録１ 出荷先'!$D:$D,$H$1,'出荷記録１ 出荷先'!$E:$E,$H17,'出荷記録１ 出荷先'!$G:$G,$H$2)*VLOOKUP($H$3,$C:$D,2,FALSE)
)),"")</f>
        <v/>
      </c>
      <c r="L17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出荷先'!$E:$E,$H17,'出荷記録１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出荷先'!$E:$E,$H17,'出荷記録１ 出荷先'!$G:$G,$H$2),
SUMIFS('出荷記録１ 出荷先'!$K:$K,'出荷記録１ 出荷先'!$B:$B,"&gt;="&amp;L$7,'出荷記録１ 出荷先'!$B:$B,"&lt;="&amp;L$7+6,'出荷記録１ 出荷先'!$D:$D,$H$1,'出荷記録１ 出荷先'!$E:$E,$H17,'出荷記録１ 出荷先'!$G:$G,$H$2)/SUMIFS('出荷記録１ 出荷先'!$J:$J,'出荷記録１ 出荷先'!$B:$B,"&gt;="&amp;L$7,'出荷記録１ 出荷先'!$B:$B,"&lt;="&amp;L$7+6,'出荷記録１ 出荷先'!$D:$D,$H$1,'出荷記録１ 出荷先'!$E:$E,$H17,'出荷記録１ 出荷先'!$G:$G,$H$2)*VLOOKUP($H$3,$C:$D,2,FALSE)
)),"")</f>
        <v/>
      </c>
      <c r="M17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出荷先'!$E:$E,$H17,'出荷記録１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出荷先'!$E:$E,$H17,'出荷記録１ 出荷先'!$G:$G,$H$2),
SUMIFS('出荷記録１ 出荷先'!$K:$K,'出荷記録１ 出荷先'!$B:$B,"&gt;="&amp;M$7,'出荷記録１ 出荷先'!$B:$B,"&lt;="&amp;M$7+6,'出荷記録１ 出荷先'!$D:$D,$H$1,'出荷記録１ 出荷先'!$E:$E,$H17,'出荷記録１ 出荷先'!$G:$G,$H$2)/SUMIFS('出荷記録１ 出荷先'!$J:$J,'出荷記録１ 出荷先'!$B:$B,"&gt;="&amp;M$7,'出荷記録１ 出荷先'!$B:$B,"&lt;="&amp;M$7+6,'出荷記録１ 出荷先'!$D:$D,$H$1,'出荷記録１ 出荷先'!$E:$E,$H17,'出荷記録１ 出荷先'!$G:$G,$H$2)*VLOOKUP($H$3,$C:$D,2,FALSE)
)),"")</f>
        <v/>
      </c>
      <c r="N17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出荷先'!$E:$E,$H17,'出荷記録１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出荷先'!$E:$E,$H17,'出荷記録１ 出荷先'!$G:$G,$H$2),
SUMIFS('出荷記録１ 出荷先'!$K:$K,'出荷記録１ 出荷先'!$B:$B,"&gt;="&amp;N$7,'出荷記録１ 出荷先'!$B:$B,"&lt;="&amp;N$7+6,'出荷記録１ 出荷先'!$D:$D,$H$1,'出荷記録１ 出荷先'!$E:$E,$H17,'出荷記録１ 出荷先'!$G:$G,$H$2)/SUMIFS('出荷記録１ 出荷先'!$J:$J,'出荷記録１ 出荷先'!$B:$B,"&gt;="&amp;N$7,'出荷記録１ 出荷先'!$B:$B,"&lt;="&amp;N$7+6,'出荷記録１ 出荷先'!$D:$D,$H$1,'出荷記録１ 出荷先'!$E:$E,$H17,'出荷記録１ 出荷先'!$G:$G,$H$2)*VLOOKUP($H$3,$C:$D,2,FALSE)
)),"")</f>
        <v/>
      </c>
      <c r="O17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出荷先'!$E:$E,$H17,'出荷記録１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出荷先'!$E:$E,$H17,'出荷記録１ 出荷先'!$G:$G,$H$2),
SUMIFS('出荷記録１ 出荷先'!$K:$K,'出荷記録１ 出荷先'!$B:$B,"&gt;="&amp;O$7,'出荷記録１ 出荷先'!$B:$B,"&lt;="&amp;O$7+6,'出荷記録１ 出荷先'!$D:$D,$H$1,'出荷記録１ 出荷先'!$E:$E,$H17,'出荷記録１ 出荷先'!$G:$G,$H$2)/SUMIFS('出荷記録１ 出荷先'!$J:$J,'出荷記録１ 出荷先'!$B:$B,"&gt;="&amp;O$7,'出荷記録１ 出荷先'!$B:$B,"&lt;="&amp;O$7+6,'出荷記録１ 出荷先'!$D:$D,$H$1,'出荷記録１ 出荷先'!$E:$E,$H17,'出荷記録１ 出荷先'!$G:$G,$H$2)*VLOOKUP($H$3,$C:$D,2,FALSE)
)),"")</f>
        <v/>
      </c>
      <c r="P17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出荷先'!$E:$E,$H17,'出荷記録１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出荷先'!$E:$E,$H17,'出荷記録１ 出荷先'!$G:$G,$H$2),
SUMIFS('出荷記録１ 出荷先'!$K:$K,'出荷記録１ 出荷先'!$B:$B,"&gt;="&amp;P$7,'出荷記録１ 出荷先'!$B:$B,"&lt;="&amp;P$7+6,'出荷記録１ 出荷先'!$D:$D,$H$1,'出荷記録１ 出荷先'!$E:$E,$H17,'出荷記録１ 出荷先'!$G:$G,$H$2)/SUMIFS('出荷記録１ 出荷先'!$J:$J,'出荷記録１ 出荷先'!$B:$B,"&gt;="&amp;P$7,'出荷記録１ 出荷先'!$B:$B,"&lt;="&amp;P$7+6,'出荷記録１ 出荷先'!$D:$D,$H$1,'出荷記録１ 出荷先'!$E:$E,$H17,'出荷記録１ 出荷先'!$G:$G,$H$2)*VLOOKUP($H$3,$C:$D,2,FALSE)
)),"")</f>
        <v/>
      </c>
      <c r="Q17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出荷先'!$E:$E,$H17,'出荷記録１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出荷先'!$E:$E,$H17,'出荷記録１ 出荷先'!$G:$G,$H$2),
SUMIFS('出荷記録１ 出荷先'!$K:$K,'出荷記録１ 出荷先'!$B:$B,"&gt;="&amp;Q$7,'出荷記録１ 出荷先'!$B:$B,"&lt;="&amp;Q$7+6,'出荷記録１ 出荷先'!$D:$D,$H$1,'出荷記録１ 出荷先'!$E:$E,$H17,'出荷記録１ 出荷先'!$G:$G,$H$2)/SUMIFS('出荷記録１ 出荷先'!$J:$J,'出荷記録１ 出荷先'!$B:$B,"&gt;="&amp;Q$7,'出荷記録１ 出荷先'!$B:$B,"&lt;="&amp;Q$7+6,'出荷記録１ 出荷先'!$D:$D,$H$1,'出荷記録１ 出荷先'!$E:$E,$H17,'出荷記録１ 出荷先'!$G:$G,$H$2)*VLOOKUP($H$3,$C:$D,2,FALSE)
)),"")</f>
        <v/>
      </c>
      <c r="R17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出荷先'!$E:$E,$H17,'出荷記録１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出荷先'!$E:$E,$H17,'出荷記録１ 出荷先'!$G:$G,$H$2),
SUMIFS('出荷記録１ 出荷先'!$K:$K,'出荷記録１ 出荷先'!$B:$B,"&gt;="&amp;R$7,'出荷記録１ 出荷先'!$B:$B,"&lt;="&amp;R$7+6,'出荷記録１ 出荷先'!$D:$D,$H$1,'出荷記録１ 出荷先'!$E:$E,$H17,'出荷記録１ 出荷先'!$G:$G,$H$2)/SUMIFS('出荷記録１ 出荷先'!$J:$J,'出荷記録１ 出荷先'!$B:$B,"&gt;="&amp;R$7,'出荷記録１ 出荷先'!$B:$B,"&lt;="&amp;R$7+6,'出荷記録１ 出荷先'!$D:$D,$H$1,'出荷記録１ 出荷先'!$E:$E,$H17,'出荷記録１ 出荷先'!$G:$G,$H$2)*VLOOKUP($H$3,$C:$D,2,FALSE)
)),"")</f>
        <v/>
      </c>
      <c r="S17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出荷先'!$E:$E,$H17,'出荷記録１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出荷先'!$E:$E,$H17,'出荷記録１ 出荷先'!$G:$G,$H$2),
SUMIFS('出荷記録１ 出荷先'!$K:$K,'出荷記録１ 出荷先'!$B:$B,"&gt;="&amp;S$7,'出荷記録１ 出荷先'!$B:$B,"&lt;="&amp;S$7+6,'出荷記録１ 出荷先'!$D:$D,$H$1,'出荷記録１ 出荷先'!$E:$E,$H17,'出荷記録１ 出荷先'!$G:$G,$H$2)/SUMIFS('出荷記録１ 出荷先'!$J:$J,'出荷記録１ 出荷先'!$B:$B,"&gt;="&amp;S$7,'出荷記録１ 出荷先'!$B:$B,"&lt;="&amp;S$7+6,'出荷記録１ 出荷先'!$D:$D,$H$1,'出荷記録１ 出荷先'!$E:$E,$H17,'出荷記録１ 出荷先'!$G:$G,$H$2)*VLOOKUP($H$3,$C:$D,2,FALSE)
)),"")</f>
        <v/>
      </c>
      <c r="T17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出荷先'!$E:$E,$H17,'出荷記録１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出荷先'!$E:$E,$H17,'出荷記録１ 出荷先'!$G:$G,$H$2),
SUMIFS('出荷記録１ 出荷先'!$K:$K,'出荷記録１ 出荷先'!$B:$B,"&gt;="&amp;T$7,'出荷記録１ 出荷先'!$B:$B,"&lt;="&amp;T$7+6,'出荷記録１ 出荷先'!$D:$D,$H$1,'出荷記録１ 出荷先'!$E:$E,$H17,'出荷記録１ 出荷先'!$G:$G,$H$2)/SUMIFS('出荷記録１ 出荷先'!$J:$J,'出荷記録１ 出荷先'!$B:$B,"&gt;="&amp;T$7,'出荷記録１ 出荷先'!$B:$B,"&lt;="&amp;T$7+6,'出荷記録１ 出荷先'!$D:$D,$H$1,'出荷記録１ 出荷先'!$E:$E,$H17,'出荷記録１ 出荷先'!$G:$G,$H$2)*VLOOKUP($H$3,$C:$D,2,FALSE)
)),"")</f>
        <v/>
      </c>
      <c r="U17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出荷先'!$E:$E,$H17,'出荷記録１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出荷先'!$E:$E,$H17,'出荷記録１ 出荷先'!$G:$G,$H$2),
SUMIFS('出荷記録１ 出荷先'!$K:$K,'出荷記録１ 出荷先'!$B:$B,"&gt;="&amp;U$7,'出荷記録１ 出荷先'!$B:$B,"&lt;="&amp;U$7+6,'出荷記録１ 出荷先'!$D:$D,$H$1,'出荷記録１ 出荷先'!$E:$E,$H17,'出荷記録１ 出荷先'!$G:$G,$H$2)/SUMIFS('出荷記録１ 出荷先'!$J:$J,'出荷記録１ 出荷先'!$B:$B,"&gt;="&amp;U$7,'出荷記録１ 出荷先'!$B:$B,"&lt;="&amp;U$7+6,'出荷記録１ 出荷先'!$D:$D,$H$1,'出荷記録１ 出荷先'!$E:$E,$H17,'出荷記録１ 出荷先'!$G:$G,$H$2)*VLOOKUP($H$3,$C:$D,2,FALSE)
)),"")</f>
        <v/>
      </c>
    </row>
    <row r="18" spans="7:21" x14ac:dyDescent="0.4">
      <c r="G18">
        <v>9</v>
      </c>
      <c r="H18" s="46"/>
      <c r="I18" s="31" t="str">
        <f>IF(H18="","",
IFERROR(
IF($H$4="単位あたりの数量",
SUMIFS('出荷記録１ 出荷先'!$J:$J,'出荷記録１ 出荷先'!$D:$D,$H$1,'出荷記録１ 出荷先'!$E:$E,$H18,'出荷記録１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出荷先'!$E:$E,$H18,'出荷記録１ 出荷先'!$G:$G,$H$2,'出荷記録１ 出荷先'!B:B,"&gt;="&amp;$H$5,'出荷記録１ 出荷先'!B:B,"&lt;="&amp;$H$6),
SUMIFS('出荷記録１ 出荷先'!$K:$K,'出荷記録１ 出荷先'!$D:$D,$H$1,'出荷記録１ 出荷先'!$E:$E,$H18,'出荷記録１ 出荷先'!$G:$G,$H$2,'出荷記録１ 出荷先'!B:B,"&gt;="&amp;$H$5,'出荷記録１ 出荷先'!B:B,"&lt;="&amp;$H$6)/SUMIFS('出荷記録１ 出荷先'!$J:$J,'出荷記録１ 出荷先'!$D:$D,$H$1,'出荷記録１ 出荷先'!$E:$E,$H18,'出荷記録１ 出荷先'!$G:$G,$H$2,'出荷記録１ 出荷先'!B:B,"&gt;="&amp;$H$5,'出荷記録１ 出荷先'!B:B,"&lt;="&amp;$H$6)*VLOOKUP($H$3,$C:$D,2,FALSE)
)),""))</f>
        <v/>
      </c>
      <c r="J18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出荷先'!$E:$E,$H18,'出荷記録１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出荷先'!$E:$E,$H18,'出荷記録１ 出荷先'!$G:$G,$H$2),
SUMIFS('出荷記録１ 出荷先'!$K:$K,'出荷記録１ 出荷先'!$B:$B,"&gt;="&amp;J$7,'出荷記録１ 出荷先'!$B:$B,"&lt;="&amp;J$7+6,'出荷記録１ 出荷先'!$D:$D,$H$1,'出荷記録１ 出荷先'!$E:$E,$H18,'出荷記録１ 出荷先'!$G:$G,$H$2)/SUMIFS('出荷記録１ 出荷先'!$J:$J,'出荷記録１ 出荷先'!$B:$B,"&gt;="&amp;J$7,'出荷記録１ 出荷先'!$B:$B,"&lt;="&amp;J$7+6,'出荷記録１ 出荷先'!$D:$D,$H$1,'出荷記録１ 出荷先'!$E:$E,$H18,'出荷記録１ 出荷先'!$G:$G,$H$2)*VLOOKUP($H$3,$C:$D,2,FALSE)
)),"")</f>
        <v/>
      </c>
      <c r="K18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出荷先'!$E:$E,$H18,'出荷記録１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出荷先'!$E:$E,$H18,'出荷記録１ 出荷先'!$G:$G,$H$2),
SUMIFS('出荷記録１ 出荷先'!$K:$K,'出荷記録１ 出荷先'!$B:$B,"&gt;="&amp;K$7,'出荷記録１ 出荷先'!$B:$B,"&lt;="&amp;K$7+6,'出荷記録１ 出荷先'!$D:$D,$H$1,'出荷記録１ 出荷先'!$E:$E,$H18,'出荷記録１ 出荷先'!$G:$G,$H$2)/SUMIFS('出荷記録１ 出荷先'!$J:$J,'出荷記録１ 出荷先'!$B:$B,"&gt;="&amp;K$7,'出荷記録１ 出荷先'!$B:$B,"&lt;="&amp;K$7+6,'出荷記録１ 出荷先'!$D:$D,$H$1,'出荷記録１ 出荷先'!$E:$E,$H18,'出荷記録１ 出荷先'!$G:$G,$H$2)*VLOOKUP($H$3,$C:$D,2,FALSE)
)),"")</f>
        <v/>
      </c>
      <c r="L18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出荷先'!$E:$E,$H18,'出荷記録１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出荷先'!$E:$E,$H18,'出荷記録１ 出荷先'!$G:$G,$H$2),
SUMIFS('出荷記録１ 出荷先'!$K:$K,'出荷記録１ 出荷先'!$B:$B,"&gt;="&amp;L$7,'出荷記録１ 出荷先'!$B:$B,"&lt;="&amp;L$7+6,'出荷記録１ 出荷先'!$D:$D,$H$1,'出荷記録１ 出荷先'!$E:$E,$H18,'出荷記録１ 出荷先'!$G:$G,$H$2)/SUMIFS('出荷記録１ 出荷先'!$J:$J,'出荷記録１ 出荷先'!$B:$B,"&gt;="&amp;L$7,'出荷記録１ 出荷先'!$B:$B,"&lt;="&amp;L$7+6,'出荷記録１ 出荷先'!$D:$D,$H$1,'出荷記録１ 出荷先'!$E:$E,$H18,'出荷記録１ 出荷先'!$G:$G,$H$2)*VLOOKUP($H$3,$C:$D,2,FALSE)
)),"")</f>
        <v/>
      </c>
      <c r="M18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出荷先'!$E:$E,$H18,'出荷記録１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出荷先'!$E:$E,$H18,'出荷記録１ 出荷先'!$G:$G,$H$2),
SUMIFS('出荷記録１ 出荷先'!$K:$K,'出荷記録１ 出荷先'!$B:$B,"&gt;="&amp;M$7,'出荷記録１ 出荷先'!$B:$B,"&lt;="&amp;M$7+6,'出荷記録１ 出荷先'!$D:$D,$H$1,'出荷記録１ 出荷先'!$E:$E,$H18,'出荷記録１ 出荷先'!$G:$G,$H$2)/SUMIFS('出荷記録１ 出荷先'!$J:$J,'出荷記録１ 出荷先'!$B:$B,"&gt;="&amp;M$7,'出荷記録１ 出荷先'!$B:$B,"&lt;="&amp;M$7+6,'出荷記録１ 出荷先'!$D:$D,$H$1,'出荷記録１ 出荷先'!$E:$E,$H18,'出荷記録１ 出荷先'!$G:$G,$H$2)*VLOOKUP($H$3,$C:$D,2,FALSE)
)),"")</f>
        <v/>
      </c>
      <c r="N18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出荷先'!$E:$E,$H18,'出荷記録１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出荷先'!$E:$E,$H18,'出荷記録１ 出荷先'!$G:$G,$H$2),
SUMIFS('出荷記録１ 出荷先'!$K:$K,'出荷記録１ 出荷先'!$B:$B,"&gt;="&amp;N$7,'出荷記録１ 出荷先'!$B:$B,"&lt;="&amp;N$7+6,'出荷記録１ 出荷先'!$D:$D,$H$1,'出荷記録１ 出荷先'!$E:$E,$H18,'出荷記録１ 出荷先'!$G:$G,$H$2)/SUMIFS('出荷記録１ 出荷先'!$J:$J,'出荷記録１ 出荷先'!$B:$B,"&gt;="&amp;N$7,'出荷記録１ 出荷先'!$B:$B,"&lt;="&amp;N$7+6,'出荷記録１ 出荷先'!$D:$D,$H$1,'出荷記録１ 出荷先'!$E:$E,$H18,'出荷記録１ 出荷先'!$G:$G,$H$2)*VLOOKUP($H$3,$C:$D,2,FALSE)
)),"")</f>
        <v/>
      </c>
      <c r="O18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出荷先'!$E:$E,$H18,'出荷記録１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出荷先'!$E:$E,$H18,'出荷記録１ 出荷先'!$G:$G,$H$2),
SUMIFS('出荷記録１ 出荷先'!$K:$K,'出荷記録１ 出荷先'!$B:$B,"&gt;="&amp;O$7,'出荷記録１ 出荷先'!$B:$B,"&lt;="&amp;O$7+6,'出荷記録１ 出荷先'!$D:$D,$H$1,'出荷記録１ 出荷先'!$E:$E,$H18,'出荷記録１ 出荷先'!$G:$G,$H$2)/SUMIFS('出荷記録１ 出荷先'!$J:$J,'出荷記録１ 出荷先'!$B:$B,"&gt;="&amp;O$7,'出荷記録１ 出荷先'!$B:$B,"&lt;="&amp;O$7+6,'出荷記録１ 出荷先'!$D:$D,$H$1,'出荷記録１ 出荷先'!$E:$E,$H18,'出荷記録１ 出荷先'!$G:$G,$H$2)*VLOOKUP($H$3,$C:$D,2,FALSE)
)),"")</f>
        <v/>
      </c>
      <c r="P18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出荷先'!$E:$E,$H18,'出荷記録１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出荷先'!$E:$E,$H18,'出荷記録１ 出荷先'!$G:$G,$H$2),
SUMIFS('出荷記録１ 出荷先'!$K:$K,'出荷記録１ 出荷先'!$B:$B,"&gt;="&amp;P$7,'出荷記録１ 出荷先'!$B:$B,"&lt;="&amp;P$7+6,'出荷記録１ 出荷先'!$D:$D,$H$1,'出荷記録１ 出荷先'!$E:$E,$H18,'出荷記録１ 出荷先'!$G:$G,$H$2)/SUMIFS('出荷記録１ 出荷先'!$J:$J,'出荷記録１ 出荷先'!$B:$B,"&gt;="&amp;P$7,'出荷記録１ 出荷先'!$B:$B,"&lt;="&amp;P$7+6,'出荷記録１ 出荷先'!$D:$D,$H$1,'出荷記録１ 出荷先'!$E:$E,$H18,'出荷記録１ 出荷先'!$G:$G,$H$2)*VLOOKUP($H$3,$C:$D,2,FALSE)
)),"")</f>
        <v/>
      </c>
      <c r="Q18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出荷先'!$E:$E,$H18,'出荷記録１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出荷先'!$E:$E,$H18,'出荷記録１ 出荷先'!$G:$G,$H$2),
SUMIFS('出荷記録１ 出荷先'!$K:$K,'出荷記録１ 出荷先'!$B:$B,"&gt;="&amp;Q$7,'出荷記録１ 出荷先'!$B:$B,"&lt;="&amp;Q$7+6,'出荷記録１ 出荷先'!$D:$D,$H$1,'出荷記録１ 出荷先'!$E:$E,$H18,'出荷記録１ 出荷先'!$G:$G,$H$2)/SUMIFS('出荷記録１ 出荷先'!$J:$J,'出荷記録１ 出荷先'!$B:$B,"&gt;="&amp;Q$7,'出荷記録１ 出荷先'!$B:$B,"&lt;="&amp;Q$7+6,'出荷記録１ 出荷先'!$D:$D,$H$1,'出荷記録１ 出荷先'!$E:$E,$H18,'出荷記録１ 出荷先'!$G:$G,$H$2)*VLOOKUP($H$3,$C:$D,2,FALSE)
)),"")</f>
        <v/>
      </c>
      <c r="R18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出荷先'!$E:$E,$H18,'出荷記録１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出荷先'!$E:$E,$H18,'出荷記録１ 出荷先'!$G:$G,$H$2),
SUMIFS('出荷記録１ 出荷先'!$K:$K,'出荷記録１ 出荷先'!$B:$B,"&gt;="&amp;R$7,'出荷記録１ 出荷先'!$B:$B,"&lt;="&amp;R$7+6,'出荷記録１ 出荷先'!$D:$D,$H$1,'出荷記録１ 出荷先'!$E:$E,$H18,'出荷記録１ 出荷先'!$G:$G,$H$2)/SUMIFS('出荷記録１ 出荷先'!$J:$J,'出荷記録１ 出荷先'!$B:$B,"&gt;="&amp;R$7,'出荷記録１ 出荷先'!$B:$B,"&lt;="&amp;R$7+6,'出荷記録１ 出荷先'!$D:$D,$H$1,'出荷記録１ 出荷先'!$E:$E,$H18,'出荷記録１ 出荷先'!$G:$G,$H$2)*VLOOKUP($H$3,$C:$D,2,FALSE)
)),"")</f>
        <v/>
      </c>
      <c r="S18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出荷先'!$E:$E,$H18,'出荷記録１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出荷先'!$E:$E,$H18,'出荷記録１ 出荷先'!$G:$G,$H$2),
SUMIFS('出荷記録１ 出荷先'!$K:$K,'出荷記録１ 出荷先'!$B:$B,"&gt;="&amp;S$7,'出荷記録１ 出荷先'!$B:$B,"&lt;="&amp;S$7+6,'出荷記録１ 出荷先'!$D:$D,$H$1,'出荷記録１ 出荷先'!$E:$E,$H18,'出荷記録１ 出荷先'!$G:$G,$H$2)/SUMIFS('出荷記録１ 出荷先'!$J:$J,'出荷記録１ 出荷先'!$B:$B,"&gt;="&amp;S$7,'出荷記録１ 出荷先'!$B:$B,"&lt;="&amp;S$7+6,'出荷記録１ 出荷先'!$D:$D,$H$1,'出荷記録１ 出荷先'!$E:$E,$H18,'出荷記録１ 出荷先'!$G:$G,$H$2)*VLOOKUP($H$3,$C:$D,2,FALSE)
)),"")</f>
        <v/>
      </c>
      <c r="T18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出荷先'!$E:$E,$H18,'出荷記録１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出荷先'!$E:$E,$H18,'出荷記録１ 出荷先'!$G:$G,$H$2),
SUMIFS('出荷記録１ 出荷先'!$K:$K,'出荷記録１ 出荷先'!$B:$B,"&gt;="&amp;T$7,'出荷記録１ 出荷先'!$B:$B,"&lt;="&amp;T$7+6,'出荷記録１ 出荷先'!$D:$D,$H$1,'出荷記録１ 出荷先'!$E:$E,$H18,'出荷記録１ 出荷先'!$G:$G,$H$2)/SUMIFS('出荷記録１ 出荷先'!$J:$J,'出荷記録１ 出荷先'!$B:$B,"&gt;="&amp;T$7,'出荷記録１ 出荷先'!$B:$B,"&lt;="&amp;T$7+6,'出荷記録１ 出荷先'!$D:$D,$H$1,'出荷記録１ 出荷先'!$E:$E,$H18,'出荷記録１ 出荷先'!$G:$G,$H$2)*VLOOKUP($H$3,$C:$D,2,FALSE)
)),"")</f>
        <v/>
      </c>
      <c r="U18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出荷先'!$E:$E,$H18,'出荷記録１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出荷先'!$E:$E,$H18,'出荷記録１ 出荷先'!$G:$G,$H$2),
SUMIFS('出荷記録１ 出荷先'!$K:$K,'出荷記録１ 出荷先'!$B:$B,"&gt;="&amp;U$7,'出荷記録１ 出荷先'!$B:$B,"&lt;="&amp;U$7+6,'出荷記録１ 出荷先'!$D:$D,$H$1,'出荷記録１ 出荷先'!$E:$E,$H18,'出荷記録１ 出荷先'!$G:$G,$H$2)/SUMIFS('出荷記録１ 出荷先'!$J:$J,'出荷記録１ 出荷先'!$B:$B,"&gt;="&amp;U$7,'出荷記録１ 出荷先'!$B:$B,"&lt;="&amp;U$7+6,'出荷記録１ 出荷先'!$D:$D,$H$1,'出荷記録１ 出荷先'!$E:$E,$H18,'出荷記録１ 出荷先'!$G:$G,$H$2)*VLOOKUP($H$3,$C:$D,2,FALSE)
)),"")</f>
        <v/>
      </c>
    </row>
    <row r="19" spans="7:21" x14ac:dyDescent="0.4">
      <c r="G19">
        <v>10</v>
      </c>
      <c r="H19" s="46"/>
      <c r="I19" s="31" t="str">
        <f>IF(H19="","",
IFERROR(
IF($H$4="単位あたりの数量",
SUMIFS('出荷記録１ 出荷先'!$J:$J,'出荷記録１ 出荷先'!$D:$D,$H$1,'出荷記録１ 出荷先'!$E:$E,$H19,'出荷記録１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出荷先'!$E:$E,$H19,'出荷記録１ 出荷先'!$G:$G,$H$2,'出荷記録１ 出荷先'!B:B,"&gt;="&amp;$H$5,'出荷記録１ 出荷先'!B:B,"&lt;="&amp;$H$6),
SUMIFS('出荷記録１ 出荷先'!$K:$K,'出荷記録１ 出荷先'!$D:$D,$H$1,'出荷記録１ 出荷先'!$E:$E,$H19,'出荷記録１ 出荷先'!$G:$G,$H$2,'出荷記録１ 出荷先'!B:B,"&gt;="&amp;$H$5,'出荷記録１ 出荷先'!B:B,"&lt;="&amp;$H$6)/SUMIFS('出荷記録１ 出荷先'!$J:$J,'出荷記録１ 出荷先'!$D:$D,$H$1,'出荷記録１ 出荷先'!$E:$E,$H19,'出荷記録１ 出荷先'!$G:$G,$H$2,'出荷記録１ 出荷先'!B:B,"&gt;="&amp;$H$5,'出荷記録１ 出荷先'!B:B,"&lt;="&amp;$H$6)*VLOOKUP($H$3,$C:$D,2,FALSE)
)),""))</f>
        <v/>
      </c>
      <c r="J19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出荷先'!$E:$E,$H19,'出荷記録１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出荷先'!$E:$E,$H19,'出荷記録１ 出荷先'!$G:$G,$H$2),
SUMIFS('出荷記録１ 出荷先'!$K:$K,'出荷記録１ 出荷先'!$B:$B,"&gt;="&amp;J$7,'出荷記録１ 出荷先'!$B:$B,"&lt;="&amp;J$7+6,'出荷記録１ 出荷先'!$D:$D,$H$1,'出荷記録１ 出荷先'!$E:$E,$H19,'出荷記録１ 出荷先'!$G:$G,$H$2)/SUMIFS('出荷記録１ 出荷先'!$J:$J,'出荷記録１ 出荷先'!$B:$B,"&gt;="&amp;J$7,'出荷記録１ 出荷先'!$B:$B,"&lt;="&amp;J$7+6,'出荷記録１ 出荷先'!$D:$D,$H$1,'出荷記録１ 出荷先'!$E:$E,$H19,'出荷記録１ 出荷先'!$G:$G,$H$2)*VLOOKUP($H$3,$C:$D,2,FALSE)
)),"")</f>
        <v/>
      </c>
      <c r="K19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出荷先'!$E:$E,$H19,'出荷記録１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出荷先'!$E:$E,$H19,'出荷記録１ 出荷先'!$G:$G,$H$2),
SUMIFS('出荷記録１ 出荷先'!$K:$K,'出荷記録１ 出荷先'!$B:$B,"&gt;="&amp;K$7,'出荷記録１ 出荷先'!$B:$B,"&lt;="&amp;K$7+6,'出荷記録１ 出荷先'!$D:$D,$H$1,'出荷記録１ 出荷先'!$E:$E,$H19,'出荷記録１ 出荷先'!$G:$G,$H$2)/SUMIFS('出荷記録１ 出荷先'!$J:$J,'出荷記録１ 出荷先'!$B:$B,"&gt;="&amp;K$7,'出荷記録１ 出荷先'!$B:$B,"&lt;="&amp;K$7+6,'出荷記録１ 出荷先'!$D:$D,$H$1,'出荷記録１ 出荷先'!$E:$E,$H19,'出荷記録１ 出荷先'!$G:$G,$H$2)*VLOOKUP($H$3,$C:$D,2,FALSE)
)),"")</f>
        <v/>
      </c>
      <c r="L19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出荷先'!$E:$E,$H19,'出荷記録１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出荷先'!$E:$E,$H19,'出荷記録１ 出荷先'!$G:$G,$H$2),
SUMIFS('出荷記録１ 出荷先'!$K:$K,'出荷記録１ 出荷先'!$B:$B,"&gt;="&amp;L$7,'出荷記録１ 出荷先'!$B:$B,"&lt;="&amp;L$7+6,'出荷記録１ 出荷先'!$D:$D,$H$1,'出荷記録１ 出荷先'!$E:$E,$H19,'出荷記録１ 出荷先'!$G:$G,$H$2)/SUMIFS('出荷記録１ 出荷先'!$J:$J,'出荷記録１ 出荷先'!$B:$B,"&gt;="&amp;L$7,'出荷記録１ 出荷先'!$B:$B,"&lt;="&amp;L$7+6,'出荷記録１ 出荷先'!$D:$D,$H$1,'出荷記録１ 出荷先'!$E:$E,$H19,'出荷記録１ 出荷先'!$G:$G,$H$2)*VLOOKUP($H$3,$C:$D,2,FALSE)
)),"")</f>
        <v/>
      </c>
      <c r="M19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出荷先'!$E:$E,$H19,'出荷記録１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出荷先'!$E:$E,$H19,'出荷記録１ 出荷先'!$G:$G,$H$2),
SUMIFS('出荷記録１ 出荷先'!$K:$K,'出荷記録１ 出荷先'!$B:$B,"&gt;="&amp;M$7,'出荷記録１ 出荷先'!$B:$B,"&lt;="&amp;M$7+6,'出荷記録１ 出荷先'!$D:$D,$H$1,'出荷記録１ 出荷先'!$E:$E,$H19,'出荷記録１ 出荷先'!$G:$G,$H$2)/SUMIFS('出荷記録１ 出荷先'!$J:$J,'出荷記録１ 出荷先'!$B:$B,"&gt;="&amp;M$7,'出荷記録１ 出荷先'!$B:$B,"&lt;="&amp;M$7+6,'出荷記録１ 出荷先'!$D:$D,$H$1,'出荷記録１ 出荷先'!$E:$E,$H19,'出荷記録１ 出荷先'!$G:$G,$H$2)*VLOOKUP($H$3,$C:$D,2,FALSE)
)),"")</f>
        <v/>
      </c>
      <c r="N19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出荷先'!$E:$E,$H19,'出荷記録１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出荷先'!$E:$E,$H19,'出荷記録１ 出荷先'!$G:$G,$H$2),
SUMIFS('出荷記録１ 出荷先'!$K:$K,'出荷記録１ 出荷先'!$B:$B,"&gt;="&amp;N$7,'出荷記録１ 出荷先'!$B:$B,"&lt;="&amp;N$7+6,'出荷記録１ 出荷先'!$D:$D,$H$1,'出荷記録１ 出荷先'!$E:$E,$H19,'出荷記録１ 出荷先'!$G:$G,$H$2)/SUMIFS('出荷記録１ 出荷先'!$J:$J,'出荷記録１ 出荷先'!$B:$B,"&gt;="&amp;N$7,'出荷記録１ 出荷先'!$B:$B,"&lt;="&amp;N$7+6,'出荷記録１ 出荷先'!$D:$D,$H$1,'出荷記録１ 出荷先'!$E:$E,$H19,'出荷記録１ 出荷先'!$G:$G,$H$2)*VLOOKUP($H$3,$C:$D,2,FALSE)
)),"")</f>
        <v/>
      </c>
      <c r="O19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出荷先'!$E:$E,$H19,'出荷記録１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出荷先'!$E:$E,$H19,'出荷記録１ 出荷先'!$G:$G,$H$2),
SUMIFS('出荷記録１ 出荷先'!$K:$K,'出荷記録１ 出荷先'!$B:$B,"&gt;="&amp;O$7,'出荷記録１ 出荷先'!$B:$B,"&lt;="&amp;O$7+6,'出荷記録１ 出荷先'!$D:$D,$H$1,'出荷記録１ 出荷先'!$E:$E,$H19,'出荷記録１ 出荷先'!$G:$G,$H$2)/SUMIFS('出荷記録１ 出荷先'!$J:$J,'出荷記録１ 出荷先'!$B:$B,"&gt;="&amp;O$7,'出荷記録１ 出荷先'!$B:$B,"&lt;="&amp;O$7+6,'出荷記録１ 出荷先'!$D:$D,$H$1,'出荷記録１ 出荷先'!$E:$E,$H19,'出荷記録１ 出荷先'!$G:$G,$H$2)*VLOOKUP($H$3,$C:$D,2,FALSE)
)),"")</f>
        <v/>
      </c>
      <c r="P19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出荷先'!$E:$E,$H19,'出荷記録１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出荷先'!$E:$E,$H19,'出荷記録１ 出荷先'!$G:$G,$H$2),
SUMIFS('出荷記録１ 出荷先'!$K:$K,'出荷記録１ 出荷先'!$B:$B,"&gt;="&amp;P$7,'出荷記録１ 出荷先'!$B:$B,"&lt;="&amp;P$7+6,'出荷記録１ 出荷先'!$D:$D,$H$1,'出荷記録１ 出荷先'!$E:$E,$H19,'出荷記録１ 出荷先'!$G:$G,$H$2)/SUMIFS('出荷記録１ 出荷先'!$J:$J,'出荷記録１ 出荷先'!$B:$B,"&gt;="&amp;P$7,'出荷記録１ 出荷先'!$B:$B,"&lt;="&amp;P$7+6,'出荷記録１ 出荷先'!$D:$D,$H$1,'出荷記録１ 出荷先'!$E:$E,$H19,'出荷記録１ 出荷先'!$G:$G,$H$2)*VLOOKUP($H$3,$C:$D,2,FALSE)
)),"")</f>
        <v/>
      </c>
      <c r="Q19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出荷先'!$E:$E,$H19,'出荷記録１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出荷先'!$E:$E,$H19,'出荷記録１ 出荷先'!$G:$G,$H$2),
SUMIFS('出荷記録１ 出荷先'!$K:$K,'出荷記録１ 出荷先'!$B:$B,"&gt;="&amp;Q$7,'出荷記録１ 出荷先'!$B:$B,"&lt;="&amp;Q$7+6,'出荷記録１ 出荷先'!$D:$D,$H$1,'出荷記録１ 出荷先'!$E:$E,$H19,'出荷記録１ 出荷先'!$G:$G,$H$2)/SUMIFS('出荷記録１ 出荷先'!$J:$J,'出荷記録１ 出荷先'!$B:$B,"&gt;="&amp;Q$7,'出荷記録１ 出荷先'!$B:$B,"&lt;="&amp;Q$7+6,'出荷記録１ 出荷先'!$D:$D,$H$1,'出荷記録１ 出荷先'!$E:$E,$H19,'出荷記録１ 出荷先'!$G:$G,$H$2)*VLOOKUP($H$3,$C:$D,2,FALSE)
)),"")</f>
        <v/>
      </c>
      <c r="R19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出荷先'!$E:$E,$H19,'出荷記録１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出荷先'!$E:$E,$H19,'出荷記録１ 出荷先'!$G:$G,$H$2),
SUMIFS('出荷記録１ 出荷先'!$K:$K,'出荷記録１ 出荷先'!$B:$B,"&gt;="&amp;R$7,'出荷記録１ 出荷先'!$B:$B,"&lt;="&amp;R$7+6,'出荷記録１ 出荷先'!$D:$D,$H$1,'出荷記録１ 出荷先'!$E:$E,$H19,'出荷記録１ 出荷先'!$G:$G,$H$2)/SUMIFS('出荷記録１ 出荷先'!$J:$J,'出荷記録１ 出荷先'!$B:$B,"&gt;="&amp;R$7,'出荷記録１ 出荷先'!$B:$B,"&lt;="&amp;R$7+6,'出荷記録１ 出荷先'!$D:$D,$H$1,'出荷記録１ 出荷先'!$E:$E,$H19,'出荷記録１ 出荷先'!$G:$G,$H$2)*VLOOKUP($H$3,$C:$D,2,FALSE)
)),"")</f>
        <v/>
      </c>
      <c r="S19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出荷先'!$E:$E,$H19,'出荷記録１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出荷先'!$E:$E,$H19,'出荷記録１ 出荷先'!$G:$G,$H$2),
SUMIFS('出荷記録１ 出荷先'!$K:$K,'出荷記録１ 出荷先'!$B:$B,"&gt;="&amp;S$7,'出荷記録１ 出荷先'!$B:$B,"&lt;="&amp;S$7+6,'出荷記録１ 出荷先'!$D:$D,$H$1,'出荷記録１ 出荷先'!$E:$E,$H19,'出荷記録１ 出荷先'!$G:$G,$H$2)/SUMIFS('出荷記録１ 出荷先'!$J:$J,'出荷記録１ 出荷先'!$B:$B,"&gt;="&amp;S$7,'出荷記録１ 出荷先'!$B:$B,"&lt;="&amp;S$7+6,'出荷記録１ 出荷先'!$D:$D,$H$1,'出荷記録１ 出荷先'!$E:$E,$H19,'出荷記録１ 出荷先'!$G:$G,$H$2)*VLOOKUP($H$3,$C:$D,2,FALSE)
)),"")</f>
        <v/>
      </c>
      <c r="T19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出荷先'!$E:$E,$H19,'出荷記録１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出荷先'!$E:$E,$H19,'出荷記録１ 出荷先'!$G:$G,$H$2),
SUMIFS('出荷記録１ 出荷先'!$K:$K,'出荷記録１ 出荷先'!$B:$B,"&gt;="&amp;T$7,'出荷記録１ 出荷先'!$B:$B,"&lt;="&amp;T$7+6,'出荷記録１ 出荷先'!$D:$D,$H$1,'出荷記録１ 出荷先'!$E:$E,$H19,'出荷記録１ 出荷先'!$G:$G,$H$2)/SUMIFS('出荷記録１ 出荷先'!$J:$J,'出荷記録１ 出荷先'!$B:$B,"&gt;="&amp;T$7,'出荷記録１ 出荷先'!$B:$B,"&lt;="&amp;T$7+6,'出荷記録１ 出荷先'!$D:$D,$H$1,'出荷記録１ 出荷先'!$E:$E,$H19,'出荷記録１ 出荷先'!$G:$G,$H$2)*VLOOKUP($H$3,$C:$D,2,FALSE)
)),"")</f>
        <v/>
      </c>
      <c r="U19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出荷先'!$E:$E,$H19,'出荷記録１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出荷先'!$E:$E,$H19,'出荷記録１ 出荷先'!$G:$G,$H$2),
SUMIFS('出荷記録１ 出荷先'!$K:$K,'出荷記録１ 出荷先'!$B:$B,"&gt;="&amp;U$7,'出荷記録１ 出荷先'!$B:$B,"&lt;="&amp;U$7+6,'出荷記録１ 出荷先'!$D:$D,$H$1,'出荷記録１ 出荷先'!$E:$E,$H19,'出荷記録１ 出荷先'!$G:$G,$H$2)/SUMIFS('出荷記録１ 出荷先'!$J:$J,'出荷記録１ 出荷先'!$B:$B,"&gt;="&amp;U$7,'出荷記録１ 出荷先'!$B:$B,"&lt;="&amp;U$7+6,'出荷記録１ 出荷先'!$D:$D,$H$1,'出荷記録１ 出荷先'!$E:$E,$H19,'出荷記録１ 出荷先'!$G:$G,$H$2)*VLOOKUP($H$3,$C:$D,2,FALSE)
)),"")</f>
        <v/>
      </c>
    </row>
    <row r="20" spans="7:21" x14ac:dyDescent="0.4">
      <c r="G20">
        <v>11</v>
      </c>
      <c r="H20" s="46"/>
      <c r="I20" s="31" t="str">
        <f>IF(H20="","",
IFERROR(
IF($H$4="単位あたりの数量",
SUMIFS('出荷記録１ 出荷先'!$J:$J,'出荷記録１ 出荷先'!$D:$D,$H$1,'出荷記録１ 出荷先'!$E:$E,$H20,'出荷記録１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出荷先'!$E:$E,$H20,'出荷記録１ 出荷先'!$G:$G,$H$2,'出荷記録１ 出荷先'!B:B,"&gt;="&amp;$H$5,'出荷記録１ 出荷先'!B:B,"&lt;="&amp;$H$6),
SUMIFS('出荷記録１ 出荷先'!$K:$K,'出荷記録１ 出荷先'!$D:$D,$H$1,'出荷記録１ 出荷先'!$E:$E,$H20,'出荷記録１ 出荷先'!$G:$G,$H$2,'出荷記録１ 出荷先'!B:B,"&gt;="&amp;$H$5,'出荷記録１ 出荷先'!B:B,"&lt;="&amp;$H$6)/SUMIFS('出荷記録１ 出荷先'!$J:$J,'出荷記録１ 出荷先'!$D:$D,$H$1,'出荷記録１ 出荷先'!$E:$E,$H20,'出荷記録１ 出荷先'!$G:$G,$H$2,'出荷記録１ 出荷先'!B:B,"&gt;="&amp;$H$5,'出荷記録１ 出荷先'!B:B,"&lt;="&amp;$H$6)*VLOOKUP($H$3,$C:$D,2,FALSE)
)),""))</f>
        <v/>
      </c>
      <c r="J20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出荷先'!$E:$E,$H20,'出荷記録１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出荷先'!$E:$E,$H20,'出荷記録１ 出荷先'!$G:$G,$H$2),
SUMIFS('出荷記録１ 出荷先'!$K:$K,'出荷記録１ 出荷先'!$B:$B,"&gt;="&amp;J$7,'出荷記録１ 出荷先'!$B:$B,"&lt;="&amp;J$7+6,'出荷記録１ 出荷先'!$D:$D,$H$1,'出荷記録１ 出荷先'!$E:$E,$H20,'出荷記録１ 出荷先'!$G:$G,$H$2)/SUMIFS('出荷記録１ 出荷先'!$J:$J,'出荷記録１ 出荷先'!$B:$B,"&gt;="&amp;J$7,'出荷記録１ 出荷先'!$B:$B,"&lt;="&amp;J$7+6,'出荷記録１ 出荷先'!$D:$D,$H$1,'出荷記録１ 出荷先'!$E:$E,$H20,'出荷記録１ 出荷先'!$G:$G,$H$2)*VLOOKUP($H$3,$C:$D,2,FALSE)
)),"")</f>
        <v/>
      </c>
      <c r="K20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出荷先'!$E:$E,$H20,'出荷記録１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出荷先'!$E:$E,$H20,'出荷記録１ 出荷先'!$G:$G,$H$2),
SUMIFS('出荷記録１ 出荷先'!$K:$K,'出荷記録１ 出荷先'!$B:$B,"&gt;="&amp;K$7,'出荷記録１ 出荷先'!$B:$B,"&lt;="&amp;K$7+6,'出荷記録１ 出荷先'!$D:$D,$H$1,'出荷記録１ 出荷先'!$E:$E,$H20,'出荷記録１ 出荷先'!$G:$G,$H$2)/SUMIFS('出荷記録１ 出荷先'!$J:$J,'出荷記録１ 出荷先'!$B:$B,"&gt;="&amp;K$7,'出荷記録１ 出荷先'!$B:$B,"&lt;="&amp;K$7+6,'出荷記録１ 出荷先'!$D:$D,$H$1,'出荷記録１ 出荷先'!$E:$E,$H20,'出荷記録１ 出荷先'!$G:$G,$H$2)*VLOOKUP($H$3,$C:$D,2,FALSE)
)),"")</f>
        <v/>
      </c>
      <c r="L20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出荷先'!$E:$E,$H20,'出荷記録１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出荷先'!$E:$E,$H20,'出荷記録１ 出荷先'!$G:$G,$H$2),
SUMIFS('出荷記録１ 出荷先'!$K:$K,'出荷記録１ 出荷先'!$B:$B,"&gt;="&amp;L$7,'出荷記録１ 出荷先'!$B:$B,"&lt;="&amp;L$7+6,'出荷記録１ 出荷先'!$D:$D,$H$1,'出荷記録１ 出荷先'!$E:$E,$H20,'出荷記録１ 出荷先'!$G:$G,$H$2)/SUMIFS('出荷記録１ 出荷先'!$J:$J,'出荷記録１ 出荷先'!$B:$B,"&gt;="&amp;L$7,'出荷記録１ 出荷先'!$B:$B,"&lt;="&amp;L$7+6,'出荷記録１ 出荷先'!$D:$D,$H$1,'出荷記録１ 出荷先'!$E:$E,$H20,'出荷記録１ 出荷先'!$G:$G,$H$2)*VLOOKUP($H$3,$C:$D,2,FALSE)
)),"")</f>
        <v/>
      </c>
      <c r="M20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出荷先'!$E:$E,$H20,'出荷記録１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出荷先'!$E:$E,$H20,'出荷記録１ 出荷先'!$G:$G,$H$2),
SUMIFS('出荷記録１ 出荷先'!$K:$K,'出荷記録１ 出荷先'!$B:$B,"&gt;="&amp;M$7,'出荷記録１ 出荷先'!$B:$B,"&lt;="&amp;M$7+6,'出荷記録１ 出荷先'!$D:$D,$H$1,'出荷記録１ 出荷先'!$E:$E,$H20,'出荷記録１ 出荷先'!$G:$G,$H$2)/SUMIFS('出荷記録１ 出荷先'!$J:$J,'出荷記録１ 出荷先'!$B:$B,"&gt;="&amp;M$7,'出荷記録１ 出荷先'!$B:$B,"&lt;="&amp;M$7+6,'出荷記録１ 出荷先'!$D:$D,$H$1,'出荷記録１ 出荷先'!$E:$E,$H20,'出荷記録１ 出荷先'!$G:$G,$H$2)*VLOOKUP($H$3,$C:$D,2,FALSE)
)),"")</f>
        <v/>
      </c>
      <c r="N20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出荷先'!$E:$E,$H20,'出荷記録１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出荷先'!$E:$E,$H20,'出荷記録１ 出荷先'!$G:$G,$H$2),
SUMIFS('出荷記録１ 出荷先'!$K:$K,'出荷記録１ 出荷先'!$B:$B,"&gt;="&amp;N$7,'出荷記録１ 出荷先'!$B:$B,"&lt;="&amp;N$7+6,'出荷記録１ 出荷先'!$D:$D,$H$1,'出荷記録１ 出荷先'!$E:$E,$H20,'出荷記録１ 出荷先'!$G:$G,$H$2)/SUMIFS('出荷記録１ 出荷先'!$J:$J,'出荷記録１ 出荷先'!$B:$B,"&gt;="&amp;N$7,'出荷記録１ 出荷先'!$B:$B,"&lt;="&amp;N$7+6,'出荷記録１ 出荷先'!$D:$D,$H$1,'出荷記録１ 出荷先'!$E:$E,$H20,'出荷記録１ 出荷先'!$G:$G,$H$2)*VLOOKUP($H$3,$C:$D,2,FALSE)
)),"")</f>
        <v/>
      </c>
      <c r="O20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出荷先'!$E:$E,$H20,'出荷記録１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出荷先'!$E:$E,$H20,'出荷記録１ 出荷先'!$G:$G,$H$2),
SUMIFS('出荷記録１ 出荷先'!$K:$K,'出荷記録１ 出荷先'!$B:$B,"&gt;="&amp;O$7,'出荷記録１ 出荷先'!$B:$B,"&lt;="&amp;O$7+6,'出荷記録１ 出荷先'!$D:$D,$H$1,'出荷記録１ 出荷先'!$E:$E,$H20,'出荷記録１ 出荷先'!$G:$G,$H$2)/SUMIFS('出荷記録１ 出荷先'!$J:$J,'出荷記録１ 出荷先'!$B:$B,"&gt;="&amp;O$7,'出荷記録１ 出荷先'!$B:$B,"&lt;="&amp;O$7+6,'出荷記録１ 出荷先'!$D:$D,$H$1,'出荷記録１ 出荷先'!$E:$E,$H20,'出荷記録１ 出荷先'!$G:$G,$H$2)*VLOOKUP($H$3,$C:$D,2,FALSE)
)),"")</f>
        <v/>
      </c>
      <c r="P20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出荷先'!$E:$E,$H20,'出荷記録１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出荷先'!$E:$E,$H20,'出荷記録１ 出荷先'!$G:$G,$H$2),
SUMIFS('出荷記録１ 出荷先'!$K:$K,'出荷記録１ 出荷先'!$B:$B,"&gt;="&amp;P$7,'出荷記録１ 出荷先'!$B:$B,"&lt;="&amp;P$7+6,'出荷記録１ 出荷先'!$D:$D,$H$1,'出荷記録１ 出荷先'!$E:$E,$H20,'出荷記録１ 出荷先'!$G:$G,$H$2)/SUMIFS('出荷記録１ 出荷先'!$J:$J,'出荷記録１ 出荷先'!$B:$B,"&gt;="&amp;P$7,'出荷記録１ 出荷先'!$B:$B,"&lt;="&amp;P$7+6,'出荷記録１ 出荷先'!$D:$D,$H$1,'出荷記録１ 出荷先'!$E:$E,$H20,'出荷記録１ 出荷先'!$G:$G,$H$2)*VLOOKUP($H$3,$C:$D,2,FALSE)
)),"")</f>
        <v/>
      </c>
      <c r="Q20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出荷先'!$E:$E,$H20,'出荷記録１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出荷先'!$E:$E,$H20,'出荷記録１ 出荷先'!$G:$G,$H$2),
SUMIFS('出荷記録１ 出荷先'!$K:$K,'出荷記録１ 出荷先'!$B:$B,"&gt;="&amp;Q$7,'出荷記録１ 出荷先'!$B:$B,"&lt;="&amp;Q$7+6,'出荷記録１ 出荷先'!$D:$D,$H$1,'出荷記録１ 出荷先'!$E:$E,$H20,'出荷記録１ 出荷先'!$G:$G,$H$2)/SUMIFS('出荷記録１ 出荷先'!$J:$J,'出荷記録１ 出荷先'!$B:$B,"&gt;="&amp;Q$7,'出荷記録１ 出荷先'!$B:$B,"&lt;="&amp;Q$7+6,'出荷記録１ 出荷先'!$D:$D,$H$1,'出荷記録１ 出荷先'!$E:$E,$H20,'出荷記録１ 出荷先'!$G:$G,$H$2)*VLOOKUP($H$3,$C:$D,2,FALSE)
)),"")</f>
        <v/>
      </c>
      <c r="R20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出荷先'!$E:$E,$H20,'出荷記録１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出荷先'!$E:$E,$H20,'出荷記録１ 出荷先'!$G:$G,$H$2),
SUMIFS('出荷記録１ 出荷先'!$K:$K,'出荷記録１ 出荷先'!$B:$B,"&gt;="&amp;R$7,'出荷記録１ 出荷先'!$B:$B,"&lt;="&amp;R$7+6,'出荷記録１ 出荷先'!$D:$D,$H$1,'出荷記録１ 出荷先'!$E:$E,$H20,'出荷記録１ 出荷先'!$G:$G,$H$2)/SUMIFS('出荷記録１ 出荷先'!$J:$J,'出荷記録１ 出荷先'!$B:$B,"&gt;="&amp;R$7,'出荷記録１ 出荷先'!$B:$B,"&lt;="&amp;R$7+6,'出荷記録１ 出荷先'!$D:$D,$H$1,'出荷記録１ 出荷先'!$E:$E,$H20,'出荷記録１ 出荷先'!$G:$G,$H$2)*VLOOKUP($H$3,$C:$D,2,FALSE)
)),"")</f>
        <v/>
      </c>
      <c r="S20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出荷先'!$E:$E,$H20,'出荷記録１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出荷先'!$E:$E,$H20,'出荷記録１ 出荷先'!$G:$G,$H$2),
SUMIFS('出荷記録１ 出荷先'!$K:$K,'出荷記録１ 出荷先'!$B:$B,"&gt;="&amp;S$7,'出荷記録１ 出荷先'!$B:$B,"&lt;="&amp;S$7+6,'出荷記録１ 出荷先'!$D:$D,$H$1,'出荷記録１ 出荷先'!$E:$E,$H20,'出荷記録１ 出荷先'!$G:$G,$H$2)/SUMIFS('出荷記録１ 出荷先'!$J:$J,'出荷記録１ 出荷先'!$B:$B,"&gt;="&amp;S$7,'出荷記録１ 出荷先'!$B:$B,"&lt;="&amp;S$7+6,'出荷記録１ 出荷先'!$D:$D,$H$1,'出荷記録１ 出荷先'!$E:$E,$H20,'出荷記録１ 出荷先'!$G:$G,$H$2)*VLOOKUP($H$3,$C:$D,2,FALSE)
)),"")</f>
        <v/>
      </c>
      <c r="T20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出荷先'!$E:$E,$H20,'出荷記録１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出荷先'!$E:$E,$H20,'出荷記録１ 出荷先'!$G:$G,$H$2),
SUMIFS('出荷記録１ 出荷先'!$K:$K,'出荷記録１ 出荷先'!$B:$B,"&gt;="&amp;T$7,'出荷記録１ 出荷先'!$B:$B,"&lt;="&amp;T$7+6,'出荷記録１ 出荷先'!$D:$D,$H$1,'出荷記録１ 出荷先'!$E:$E,$H20,'出荷記録１ 出荷先'!$G:$G,$H$2)/SUMIFS('出荷記録１ 出荷先'!$J:$J,'出荷記録１ 出荷先'!$B:$B,"&gt;="&amp;T$7,'出荷記録１ 出荷先'!$B:$B,"&lt;="&amp;T$7+6,'出荷記録１ 出荷先'!$D:$D,$H$1,'出荷記録１ 出荷先'!$E:$E,$H20,'出荷記録１ 出荷先'!$G:$G,$H$2)*VLOOKUP($H$3,$C:$D,2,FALSE)
)),"")</f>
        <v/>
      </c>
      <c r="U20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出荷先'!$E:$E,$H20,'出荷記録１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出荷先'!$E:$E,$H20,'出荷記録１ 出荷先'!$G:$G,$H$2),
SUMIFS('出荷記録１ 出荷先'!$K:$K,'出荷記録１ 出荷先'!$B:$B,"&gt;="&amp;U$7,'出荷記録１ 出荷先'!$B:$B,"&lt;="&amp;U$7+6,'出荷記録１ 出荷先'!$D:$D,$H$1,'出荷記録１ 出荷先'!$E:$E,$H20,'出荷記録１ 出荷先'!$G:$G,$H$2)/SUMIFS('出荷記録１ 出荷先'!$J:$J,'出荷記録１ 出荷先'!$B:$B,"&gt;="&amp;U$7,'出荷記録１ 出荷先'!$B:$B,"&lt;="&amp;U$7+6,'出荷記録１ 出荷先'!$D:$D,$H$1,'出荷記録１ 出荷先'!$E:$E,$H20,'出荷記録１ 出荷先'!$G:$G,$H$2)*VLOOKUP($H$3,$C:$D,2,FALSE)
)),"")</f>
        <v/>
      </c>
    </row>
    <row r="21" spans="7:21" x14ac:dyDescent="0.4">
      <c r="G21">
        <v>12</v>
      </c>
      <c r="H21" s="46"/>
      <c r="I21" s="31" t="str">
        <f>IF(H21="","",
IFERROR(
IF($H$4="単位あたりの数量",
SUMIFS('出荷記録１ 出荷先'!$J:$J,'出荷記録１ 出荷先'!$D:$D,$H$1,'出荷記録１ 出荷先'!$E:$E,$H21,'出荷記録１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出荷先'!$E:$E,$H21,'出荷記録１ 出荷先'!$G:$G,$H$2,'出荷記録１ 出荷先'!B:B,"&gt;="&amp;$H$5,'出荷記録１ 出荷先'!B:B,"&lt;="&amp;$H$6),
SUMIFS('出荷記録１ 出荷先'!$K:$K,'出荷記録１ 出荷先'!$D:$D,$H$1,'出荷記録１ 出荷先'!$E:$E,$H21,'出荷記録１ 出荷先'!$G:$G,$H$2,'出荷記録１ 出荷先'!B:B,"&gt;="&amp;$H$5,'出荷記録１ 出荷先'!B:B,"&lt;="&amp;$H$6)/SUMIFS('出荷記録１ 出荷先'!$J:$J,'出荷記録１ 出荷先'!$D:$D,$H$1,'出荷記録１ 出荷先'!$E:$E,$H21,'出荷記録１ 出荷先'!$G:$G,$H$2,'出荷記録１ 出荷先'!B:B,"&gt;="&amp;$H$5,'出荷記録１ 出荷先'!B:B,"&lt;="&amp;$H$6)*VLOOKUP($H$3,$C:$D,2,FALSE)
)),""))</f>
        <v/>
      </c>
      <c r="J21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出荷先'!$E:$E,$H21,'出荷記録１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出荷先'!$E:$E,$H21,'出荷記録１ 出荷先'!$G:$G,$H$2),
SUMIFS('出荷記録１ 出荷先'!$K:$K,'出荷記録１ 出荷先'!$B:$B,"&gt;="&amp;J$7,'出荷記録１ 出荷先'!$B:$B,"&lt;="&amp;J$7+6,'出荷記録１ 出荷先'!$D:$D,$H$1,'出荷記録１ 出荷先'!$E:$E,$H21,'出荷記録１ 出荷先'!$G:$G,$H$2)/SUMIFS('出荷記録１ 出荷先'!$J:$J,'出荷記録１ 出荷先'!$B:$B,"&gt;="&amp;J$7,'出荷記録１ 出荷先'!$B:$B,"&lt;="&amp;J$7+6,'出荷記録１ 出荷先'!$D:$D,$H$1,'出荷記録１ 出荷先'!$E:$E,$H21,'出荷記録１ 出荷先'!$G:$G,$H$2)*VLOOKUP($H$3,$C:$D,2,FALSE)
)),"")</f>
        <v/>
      </c>
      <c r="K21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出荷先'!$E:$E,$H21,'出荷記録１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出荷先'!$E:$E,$H21,'出荷記録１ 出荷先'!$G:$G,$H$2),
SUMIFS('出荷記録１ 出荷先'!$K:$K,'出荷記録１ 出荷先'!$B:$B,"&gt;="&amp;K$7,'出荷記録１ 出荷先'!$B:$B,"&lt;="&amp;K$7+6,'出荷記録１ 出荷先'!$D:$D,$H$1,'出荷記録１ 出荷先'!$E:$E,$H21,'出荷記録１ 出荷先'!$G:$G,$H$2)/SUMIFS('出荷記録１ 出荷先'!$J:$J,'出荷記録１ 出荷先'!$B:$B,"&gt;="&amp;K$7,'出荷記録１ 出荷先'!$B:$B,"&lt;="&amp;K$7+6,'出荷記録１ 出荷先'!$D:$D,$H$1,'出荷記録１ 出荷先'!$E:$E,$H21,'出荷記録１ 出荷先'!$G:$G,$H$2)*VLOOKUP($H$3,$C:$D,2,FALSE)
)),"")</f>
        <v/>
      </c>
      <c r="L21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出荷先'!$E:$E,$H21,'出荷記録１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出荷先'!$E:$E,$H21,'出荷記録１ 出荷先'!$G:$G,$H$2),
SUMIFS('出荷記録１ 出荷先'!$K:$K,'出荷記録１ 出荷先'!$B:$B,"&gt;="&amp;L$7,'出荷記録１ 出荷先'!$B:$B,"&lt;="&amp;L$7+6,'出荷記録１ 出荷先'!$D:$D,$H$1,'出荷記録１ 出荷先'!$E:$E,$H21,'出荷記録１ 出荷先'!$G:$G,$H$2)/SUMIFS('出荷記録１ 出荷先'!$J:$J,'出荷記録１ 出荷先'!$B:$B,"&gt;="&amp;L$7,'出荷記録１ 出荷先'!$B:$B,"&lt;="&amp;L$7+6,'出荷記録１ 出荷先'!$D:$D,$H$1,'出荷記録１ 出荷先'!$E:$E,$H21,'出荷記録１ 出荷先'!$G:$G,$H$2)*VLOOKUP($H$3,$C:$D,2,FALSE)
)),"")</f>
        <v/>
      </c>
      <c r="M21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出荷先'!$E:$E,$H21,'出荷記録１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出荷先'!$E:$E,$H21,'出荷記録１ 出荷先'!$G:$G,$H$2),
SUMIFS('出荷記録１ 出荷先'!$K:$K,'出荷記録１ 出荷先'!$B:$B,"&gt;="&amp;M$7,'出荷記録１ 出荷先'!$B:$B,"&lt;="&amp;M$7+6,'出荷記録１ 出荷先'!$D:$D,$H$1,'出荷記録１ 出荷先'!$E:$E,$H21,'出荷記録１ 出荷先'!$G:$G,$H$2)/SUMIFS('出荷記録１ 出荷先'!$J:$J,'出荷記録１ 出荷先'!$B:$B,"&gt;="&amp;M$7,'出荷記録１ 出荷先'!$B:$B,"&lt;="&amp;M$7+6,'出荷記録１ 出荷先'!$D:$D,$H$1,'出荷記録１ 出荷先'!$E:$E,$H21,'出荷記録１ 出荷先'!$G:$G,$H$2)*VLOOKUP($H$3,$C:$D,2,FALSE)
)),"")</f>
        <v/>
      </c>
      <c r="N21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出荷先'!$E:$E,$H21,'出荷記録１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出荷先'!$E:$E,$H21,'出荷記録１ 出荷先'!$G:$G,$H$2),
SUMIFS('出荷記録１ 出荷先'!$K:$K,'出荷記録１ 出荷先'!$B:$B,"&gt;="&amp;N$7,'出荷記録１ 出荷先'!$B:$B,"&lt;="&amp;N$7+6,'出荷記録１ 出荷先'!$D:$D,$H$1,'出荷記録１ 出荷先'!$E:$E,$H21,'出荷記録１ 出荷先'!$G:$G,$H$2)/SUMIFS('出荷記録１ 出荷先'!$J:$J,'出荷記録１ 出荷先'!$B:$B,"&gt;="&amp;N$7,'出荷記録１ 出荷先'!$B:$B,"&lt;="&amp;N$7+6,'出荷記録１ 出荷先'!$D:$D,$H$1,'出荷記録１ 出荷先'!$E:$E,$H21,'出荷記録１ 出荷先'!$G:$G,$H$2)*VLOOKUP($H$3,$C:$D,2,FALSE)
)),"")</f>
        <v/>
      </c>
      <c r="O21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出荷先'!$E:$E,$H21,'出荷記録１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出荷先'!$E:$E,$H21,'出荷記録１ 出荷先'!$G:$G,$H$2),
SUMIFS('出荷記録１ 出荷先'!$K:$K,'出荷記録１ 出荷先'!$B:$B,"&gt;="&amp;O$7,'出荷記録１ 出荷先'!$B:$B,"&lt;="&amp;O$7+6,'出荷記録１ 出荷先'!$D:$D,$H$1,'出荷記録１ 出荷先'!$E:$E,$H21,'出荷記録１ 出荷先'!$G:$G,$H$2)/SUMIFS('出荷記録１ 出荷先'!$J:$J,'出荷記録１ 出荷先'!$B:$B,"&gt;="&amp;O$7,'出荷記録１ 出荷先'!$B:$B,"&lt;="&amp;O$7+6,'出荷記録１ 出荷先'!$D:$D,$H$1,'出荷記録１ 出荷先'!$E:$E,$H21,'出荷記録１ 出荷先'!$G:$G,$H$2)*VLOOKUP($H$3,$C:$D,2,FALSE)
)),"")</f>
        <v/>
      </c>
      <c r="P21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出荷先'!$E:$E,$H21,'出荷記録１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出荷先'!$E:$E,$H21,'出荷記録１ 出荷先'!$G:$G,$H$2),
SUMIFS('出荷記録１ 出荷先'!$K:$K,'出荷記録１ 出荷先'!$B:$B,"&gt;="&amp;P$7,'出荷記録１ 出荷先'!$B:$B,"&lt;="&amp;P$7+6,'出荷記録１ 出荷先'!$D:$D,$H$1,'出荷記録１ 出荷先'!$E:$E,$H21,'出荷記録１ 出荷先'!$G:$G,$H$2)/SUMIFS('出荷記録１ 出荷先'!$J:$J,'出荷記録１ 出荷先'!$B:$B,"&gt;="&amp;P$7,'出荷記録１ 出荷先'!$B:$B,"&lt;="&amp;P$7+6,'出荷記録１ 出荷先'!$D:$D,$H$1,'出荷記録１ 出荷先'!$E:$E,$H21,'出荷記録１ 出荷先'!$G:$G,$H$2)*VLOOKUP($H$3,$C:$D,2,FALSE)
)),"")</f>
        <v/>
      </c>
      <c r="Q21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出荷先'!$E:$E,$H21,'出荷記録１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出荷先'!$E:$E,$H21,'出荷記録１ 出荷先'!$G:$G,$H$2),
SUMIFS('出荷記録１ 出荷先'!$K:$K,'出荷記録１ 出荷先'!$B:$B,"&gt;="&amp;Q$7,'出荷記録１ 出荷先'!$B:$B,"&lt;="&amp;Q$7+6,'出荷記録１ 出荷先'!$D:$D,$H$1,'出荷記録１ 出荷先'!$E:$E,$H21,'出荷記録１ 出荷先'!$G:$G,$H$2)/SUMIFS('出荷記録１ 出荷先'!$J:$J,'出荷記録１ 出荷先'!$B:$B,"&gt;="&amp;Q$7,'出荷記録１ 出荷先'!$B:$B,"&lt;="&amp;Q$7+6,'出荷記録１ 出荷先'!$D:$D,$H$1,'出荷記録１ 出荷先'!$E:$E,$H21,'出荷記録１ 出荷先'!$G:$G,$H$2)*VLOOKUP($H$3,$C:$D,2,FALSE)
)),"")</f>
        <v/>
      </c>
      <c r="R21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出荷先'!$E:$E,$H21,'出荷記録１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出荷先'!$E:$E,$H21,'出荷記録１ 出荷先'!$G:$G,$H$2),
SUMIFS('出荷記録１ 出荷先'!$K:$K,'出荷記録１ 出荷先'!$B:$B,"&gt;="&amp;R$7,'出荷記録１ 出荷先'!$B:$B,"&lt;="&amp;R$7+6,'出荷記録１ 出荷先'!$D:$D,$H$1,'出荷記録１ 出荷先'!$E:$E,$H21,'出荷記録１ 出荷先'!$G:$G,$H$2)/SUMIFS('出荷記録１ 出荷先'!$J:$J,'出荷記録１ 出荷先'!$B:$B,"&gt;="&amp;R$7,'出荷記録１ 出荷先'!$B:$B,"&lt;="&amp;R$7+6,'出荷記録１ 出荷先'!$D:$D,$H$1,'出荷記録１ 出荷先'!$E:$E,$H21,'出荷記録１ 出荷先'!$G:$G,$H$2)*VLOOKUP($H$3,$C:$D,2,FALSE)
)),"")</f>
        <v/>
      </c>
      <c r="S21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出荷先'!$E:$E,$H21,'出荷記録１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出荷先'!$E:$E,$H21,'出荷記録１ 出荷先'!$G:$G,$H$2),
SUMIFS('出荷記録１ 出荷先'!$K:$K,'出荷記録１ 出荷先'!$B:$B,"&gt;="&amp;S$7,'出荷記録１ 出荷先'!$B:$B,"&lt;="&amp;S$7+6,'出荷記録１ 出荷先'!$D:$D,$H$1,'出荷記録１ 出荷先'!$E:$E,$H21,'出荷記録１ 出荷先'!$G:$G,$H$2)/SUMIFS('出荷記録１ 出荷先'!$J:$J,'出荷記録１ 出荷先'!$B:$B,"&gt;="&amp;S$7,'出荷記録１ 出荷先'!$B:$B,"&lt;="&amp;S$7+6,'出荷記録１ 出荷先'!$D:$D,$H$1,'出荷記録１ 出荷先'!$E:$E,$H21,'出荷記録１ 出荷先'!$G:$G,$H$2)*VLOOKUP($H$3,$C:$D,2,FALSE)
)),"")</f>
        <v/>
      </c>
      <c r="T21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出荷先'!$E:$E,$H21,'出荷記録１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出荷先'!$E:$E,$H21,'出荷記録１ 出荷先'!$G:$G,$H$2),
SUMIFS('出荷記録１ 出荷先'!$K:$K,'出荷記録１ 出荷先'!$B:$B,"&gt;="&amp;T$7,'出荷記録１ 出荷先'!$B:$B,"&lt;="&amp;T$7+6,'出荷記録１ 出荷先'!$D:$D,$H$1,'出荷記録１ 出荷先'!$E:$E,$H21,'出荷記録１ 出荷先'!$G:$G,$H$2)/SUMIFS('出荷記録１ 出荷先'!$J:$J,'出荷記録１ 出荷先'!$B:$B,"&gt;="&amp;T$7,'出荷記録１ 出荷先'!$B:$B,"&lt;="&amp;T$7+6,'出荷記録１ 出荷先'!$D:$D,$H$1,'出荷記録１ 出荷先'!$E:$E,$H21,'出荷記録１ 出荷先'!$G:$G,$H$2)*VLOOKUP($H$3,$C:$D,2,FALSE)
)),"")</f>
        <v/>
      </c>
      <c r="U21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出荷先'!$E:$E,$H21,'出荷記録１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出荷先'!$E:$E,$H21,'出荷記録１ 出荷先'!$G:$G,$H$2),
SUMIFS('出荷記録１ 出荷先'!$K:$K,'出荷記録１ 出荷先'!$B:$B,"&gt;="&amp;U$7,'出荷記録１ 出荷先'!$B:$B,"&lt;="&amp;U$7+6,'出荷記録１ 出荷先'!$D:$D,$H$1,'出荷記録１ 出荷先'!$E:$E,$H21,'出荷記録１ 出荷先'!$G:$G,$H$2)/SUMIFS('出荷記録１ 出荷先'!$J:$J,'出荷記録１ 出荷先'!$B:$B,"&gt;="&amp;U$7,'出荷記録１ 出荷先'!$B:$B,"&lt;="&amp;U$7+6,'出荷記録１ 出荷先'!$D:$D,$H$1,'出荷記録１ 出荷先'!$E:$E,$H21,'出荷記録１ 出荷先'!$G:$G,$H$2)*VLOOKUP($H$3,$C:$D,2,FALSE)
)),"")</f>
        <v/>
      </c>
    </row>
    <row r="22" spans="7:21" x14ac:dyDescent="0.4">
      <c r="G22">
        <v>13</v>
      </c>
      <c r="H22" s="46"/>
      <c r="I22" s="31" t="str">
        <f>IF(H22="","",
IFERROR(
IF($H$4="単位あたりの数量",
SUMIFS('出荷記録１ 出荷先'!$J:$J,'出荷記録１ 出荷先'!$D:$D,$H$1,'出荷記録１ 出荷先'!$E:$E,$H22,'出荷記録１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出荷先'!$E:$E,$H22,'出荷記録１ 出荷先'!$G:$G,$H$2,'出荷記録１ 出荷先'!B:B,"&gt;="&amp;$H$5,'出荷記録１ 出荷先'!B:B,"&lt;="&amp;$H$6),
SUMIFS('出荷記録１ 出荷先'!$K:$K,'出荷記録１ 出荷先'!$D:$D,$H$1,'出荷記録１ 出荷先'!$E:$E,$H22,'出荷記録１ 出荷先'!$G:$G,$H$2,'出荷記録１ 出荷先'!B:B,"&gt;="&amp;$H$5,'出荷記録１ 出荷先'!B:B,"&lt;="&amp;$H$6)/SUMIFS('出荷記録１ 出荷先'!$J:$J,'出荷記録１ 出荷先'!$D:$D,$H$1,'出荷記録１ 出荷先'!$E:$E,$H22,'出荷記録１ 出荷先'!$G:$G,$H$2,'出荷記録１ 出荷先'!B:B,"&gt;="&amp;$H$5,'出荷記録１ 出荷先'!B:B,"&lt;="&amp;$H$6)*VLOOKUP($H$3,$C:$D,2,FALSE)
)),""))</f>
        <v/>
      </c>
      <c r="J22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出荷先'!$E:$E,$H22,'出荷記録１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出荷先'!$E:$E,$H22,'出荷記録１ 出荷先'!$G:$G,$H$2),
SUMIFS('出荷記録１ 出荷先'!$K:$K,'出荷記録１ 出荷先'!$B:$B,"&gt;="&amp;J$7,'出荷記録１ 出荷先'!$B:$B,"&lt;="&amp;J$7+6,'出荷記録１ 出荷先'!$D:$D,$H$1,'出荷記録１ 出荷先'!$E:$E,$H22,'出荷記録１ 出荷先'!$G:$G,$H$2)/SUMIFS('出荷記録１ 出荷先'!$J:$J,'出荷記録１ 出荷先'!$B:$B,"&gt;="&amp;J$7,'出荷記録１ 出荷先'!$B:$B,"&lt;="&amp;J$7+6,'出荷記録１ 出荷先'!$D:$D,$H$1,'出荷記録１ 出荷先'!$E:$E,$H22,'出荷記録１ 出荷先'!$G:$G,$H$2)*VLOOKUP($H$3,$C:$D,2,FALSE)
)),"")</f>
        <v/>
      </c>
      <c r="K22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出荷先'!$E:$E,$H22,'出荷記録１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出荷先'!$E:$E,$H22,'出荷記録１ 出荷先'!$G:$G,$H$2),
SUMIFS('出荷記録１ 出荷先'!$K:$K,'出荷記録１ 出荷先'!$B:$B,"&gt;="&amp;K$7,'出荷記録１ 出荷先'!$B:$B,"&lt;="&amp;K$7+6,'出荷記録１ 出荷先'!$D:$D,$H$1,'出荷記録１ 出荷先'!$E:$E,$H22,'出荷記録１ 出荷先'!$G:$G,$H$2)/SUMIFS('出荷記録１ 出荷先'!$J:$J,'出荷記録１ 出荷先'!$B:$B,"&gt;="&amp;K$7,'出荷記録１ 出荷先'!$B:$B,"&lt;="&amp;K$7+6,'出荷記録１ 出荷先'!$D:$D,$H$1,'出荷記録１ 出荷先'!$E:$E,$H22,'出荷記録１ 出荷先'!$G:$G,$H$2)*VLOOKUP($H$3,$C:$D,2,FALSE)
)),"")</f>
        <v/>
      </c>
      <c r="L22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出荷先'!$E:$E,$H22,'出荷記録１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出荷先'!$E:$E,$H22,'出荷記録１ 出荷先'!$G:$G,$H$2),
SUMIFS('出荷記録１ 出荷先'!$K:$K,'出荷記録１ 出荷先'!$B:$B,"&gt;="&amp;L$7,'出荷記録１ 出荷先'!$B:$B,"&lt;="&amp;L$7+6,'出荷記録１ 出荷先'!$D:$D,$H$1,'出荷記録１ 出荷先'!$E:$E,$H22,'出荷記録１ 出荷先'!$G:$G,$H$2)/SUMIFS('出荷記録１ 出荷先'!$J:$J,'出荷記録１ 出荷先'!$B:$B,"&gt;="&amp;L$7,'出荷記録１ 出荷先'!$B:$B,"&lt;="&amp;L$7+6,'出荷記録１ 出荷先'!$D:$D,$H$1,'出荷記録１ 出荷先'!$E:$E,$H22,'出荷記録１ 出荷先'!$G:$G,$H$2)*VLOOKUP($H$3,$C:$D,2,FALSE)
)),"")</f>
        <v/>
      </c>
      <c r="M22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出荷先'!$E:$E,$H22,'出荷記録１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出荷先'!$E:$E,$H22,'出荷記録１ 出荷先'!$G:$G,$H$2),
SUMIFS('出荷記録１ 出荷先'!$K:$K,'出荷記録１ 出荷先'!$B:$B,"&gt;="&amp;M$7,'出荷記録１ 出荷先'!$B:$B,"&lt;="&amp;M$7+6,'出荷記録１ 出荷先'!$D:$D,$H$1,'出荷記録１ 出荷先'!$E:$E,$H22,'出荷記録１ 出荷先'!$G:$G,$H$2)/SUMIFS('出荷記録１ 出荷先'!$J:$J,'出荷記録１ 出荷先'!$B:$B,"&gt;="&amp;M$7,'出荷記録１ 出荷先'!$B:$B,"&lt;="&amp;M$7+6,'出荷記録１ 出荷先'!$D:$D,$H$1,'出荷記録１ 出荷先'!$E:$E,$H22,'出荷記録１ 出荷先'!$G:$G,$H$2)*VLOOKUP($H$3,$C:$D,2,FALSE)
)),"")</f>
        <v/>
      </c>
      <c r="N22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出荷先'!$E:$E,$H22,'出荷記録１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出荷先'!$E:$E,$H22,'出荷記録１ 出荷先'!$G:$G,$H$2),
SUMIFS('出荷記録１ 出荷先'!$K:$K,'出荷記録１ 出荷先'!$B:$B,"&gt;="&amp;N$7,'出荷記録１ 出荷先'!$B:$B,"&lt;="&amp;N$7+6,'出荷記録１ 出荷先'!$D:$D,$H$1,'出荷記録１ 出荷先'!$E:$E,$H22,'出荷記録１ 出荷先'!$G:$G,$H$2)/SUMIFS('出荷記録１ 出荷先'!$J:$J,'出荷記録１ 出荷先'!$B:$B,"&gt;="&amp;N$7,'出荷記録１ 出荷先'!$B:$B,"&lt;="&amp;N$7+6,'出荷記録１ 出荷先'!$D:$D,$H$1,'出荷記録１ 出荷先'!$E:$E,$H22,'出荷記録１ 出荷先'!$G:$G,$H$2)*VLOOKUP($H$3,$C:$D,2,FALSE)
)),"")</f>
        <v/>
      </c>
      <c r="O22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出荷先'!$E:$E,$H22,'出荷記録１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出荷先'!$E:$E,$H22,'出荷記録１ 出荷先'!$G:$G,$H$2),
SUMIFS('出荷記録１ 出荷先'!$K:$K,'出荷記録１ 出荷先'!$B:$B,"&gt;="&amp;O$7,'出荷記録１ 出荷先'!$B:$B,"&lt;="&amp;O$7+6,'出荷記録１ 出荷先'!$D:$D,$H$1,'出荷記録１ 出荷先'!$E:$E,$H22,'出荷記録１ 出荷先'!$G:$G,$H$2)/SUMIFS('出荷記録１ 出荷先'!$J:$J,'出荷記録１ 出荷先'!$B:$B,"&gt;="&amp;O$7,'出荷記録１ 出荷先'!$B:$B,"&lt;="&amp;O$7+6,'出荷記録１ 出荷先'!$D:$D,$H$1,'出荷記録１ 出荷先'!$E:$E,$H22,'出荷記録１ 出荷先'!$G:$G,$H$2)*VLOOKUP($H$3,$C:$D,2,FALSE)
)),"")</f>
        <v/>
      </c>
      <c r="P22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出荷先'!$E:$E,$H22,'出荷記録１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出荷先'!$E:$E,$H22,'出荷記録１ 出荷先'!$G:$G,$H$2),
SUMIFS('出荷記録１ 出荷先'!$K:$K,'出荷記録１ 出荷先'!$B:$B,"&gt;="&amp;P$7,'出荷記録１ 出荷先'!$B:$B,"&lt;="&amp;P$7+6,'出荷記録１ 出荷先'!$D:$D,$H$1,'出荷記録１ 出荷先'!$E:$E,$H22,'出荷記録１ 出荷先'!$G:$G,$H$2)/SUMIFS('出荷記録１ 出荷先'!$J:$J,'出荷記録１ 出荷先'!$B:$B,"&gt;="&amp;P$7,'出荷記録１ 出荷先'!$B:$B,"&lt;="&amp;P$7+6,'出荷記録１ 出荷先'!$D:$D,$H$1,'出荷記録１ 出荷先'!$E:$E,$H22,'出荷記録１ 出荷先'!$G:$G,$H$2)*VLOOKUP($H$3,$C:$D,2,FALSE)
)),"")</f>
        <v/>
      </c>
      <c r="Q22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出荷先'!$E:$E,$H22,'出荷記録１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出荷先'!$E:$E,$H22,'出荷記録１ 出荷先'!$G:$G,$H$2),
SUMIFS('出荷記録１ 出荷先'!$K:$K,'出荷記録１ 出荷先'!$B:$B,"&gt;="&amp;Q$7,'出荷記録１ 出荷先'!$B:$B,"&lt;="&amp;Q$7+6,'出荷記録１ 出荷先'!$D:$D,$H$1,'出荷記録１ 出荷先'!$E:$E,$H22,'出荷記録１ 出荷先'!$G:$G,$H$2)/SUMIFS('出荷記録１ 出荷先'!$J:$J,'出荷記録１ 出荷先'!$B:$B,"&gt;="&amp;Q$7,'出荷記録１ 出荷先'!$B:$B,"&lt;="&amp;Q$7+6,'出荷記録１ 出荷先'!$D:$D,$H$1,'出荷記録１ 出荷先'!$E:$E,$H22,'出荷記録１ 出荷先'!$G:$G,$H$2)*VLOOKUP($H$3,$C:$D,2,FALSE)
)),"")</f>
        <v/>
      </c>
      <c r="R22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出荷先'!$E:$E,$H22,'出荷記録１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出荷先'!$E:$E,$H22,'出荷記録１ 出荷先'!$G:$G,$H$2),
SUMIFS('出荷記録１ 出荷先'!$K:$K,'出荷記録１ 出荷先'!$B:$B,"&gt;="&amp;R$7,'出荷記録１ 出荷先'!$B:$B,"&lt;="&amp;R$7+6,'出荷記録１ 出荷先'!$D:$D,$H$1,'出荷記録１ 出荷先'!$E:$E,$H22,'出荷記録１ 出荷先'!$G:$G,$H$2)/SUMIFS('出荷記録１ 出荷先'!$J:$J,'出荷記録１ 出荷先'!$B:$B,"&gt;="&amp;R$7,'出荷記録１ 出荷先'!$B:$B,"&lt;="&amp;R$7+6,'出荷記録１ 出荷先'!$D:$D,$H$1,'出荷記録１ 出荷先'!$E:$E,$H22,'出荷記録１ 出荷先'!$G:$G,$H$2)*VLOOKUP($H$3,$C:$D,2,FALSE)
)),"")</f>
        <v/>
      </c>
      <c r="S22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出荷先'!$E:$E,$H22,'出荷記録１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出荷先'!$E:$E,$H22,'出荷記録１ 出荷先'!$G:$G,$H$2),
SUMIFS('出荷記録１ 出荷先'!$K:$K,'出荷記録１ 出荷先'!$B:$B,"&gt;="&amp;S$7,'出荷記録１ 出荷先'!$B:$B,"&lt;="&amp;S$7+6,'出荷記録１ 出荷先'!$D:$D,$H$1,'出荷記録１ 出荷先'!$E:$E,$H22,'出荷記録１ 出荷先'!$G:$G,$H$2)/SUMIFS('出荷記録１ 出荷先'!$J:$J,'出荷記録１ 出荷先'!$B:$B,"&gt;="&amp;S$7,'出荷記録１ 出荷先'!$B:$B,"&lt;="&amp;S$7+6,'出荷記録１ 出荷先'!$D:$D,$H$1,'出荷記録１ 出荷先'!$E:$E,$H22,'出荷記録１ 出荷先'!$G:$G,$H$2)*VLOOKUP($H$3,$C:$D,2,FALSE)
)),"")</f>
        <v/>
      </c>
      <c r="T22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出荷先'!$E:$E,$H22,'出荷記録１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出荷先'!$E:$E,$H22,'出荷記録１ 出荷先'!$G:$G,$H$2),
SUMIFS('出荷記録１ 出荷先'!$K:$K,'出荷記録１ 出荷先'!$B:$B,"&gt;="&amp;T$7,'出荷記録１ 出荷先'!$B:$B,"&lt;="&amp;T$7+6,'出荷記録１ 出荷先'!$D:$D,$H$1,'出荷記録１ 出荷先'!$E:$E,$H22,'出荷記録１ 出荷先'!$G:$G,$H$2)/SUMIFS('出荷記録１ 出荷先'!$J:$J,'出荷記録１ 出荷先'!$B:$B,"&gt;="&amp;T$7,'出荷記録１ 出荷先'!$B:$B,"&lt;="&amp;T$7+6,'出荷記録１ 出荷先'!$D:$D,$H$1,'出荷記録１ 出荷先'!$E:$E,$H22,'出荷記録１ 出荷先'!$G:$G,$H$2)*VLOOKUP($H$3,$C:$D,2,FALSE)
)),"")</f>
        <v/>
      </c>
      <c r="U22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出荷先'!$E:$E,$H22,'出荷記録１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出荷先'!$E:$E,$H22,'出荷記録１ 出荷先'!$G:$G,$H$2),
SUMIFS('出荷記録１ 出荷先'!$K:$K,'出荷記録１ 出荷先'!$B:$B,"&gt;="&amp;U$7,'出荷記録１ 出荷先'!$B:$B,"&lt;="&amp;U$7+6,'出荷記録１ 出荷先'!$D:$D,$H$1,'出荷記録１ 出荷先'!$E:$E,$H22,'出荷記録１ 出荷先'!$G:$G,$H$2)/SUMIFS('出荷記録１ 出荷先'!$J:$J,'出荷記録１ 出荷先'!$B:$B,"&gt;="&amp;U$7,'出荷記録１ 出荷先'!$B:$B,"&lt;="&amp;U$7+6,'出荷記録１ 出荷先'!$D:$D,$H$1,'出荷記録１ 出荷先'!$E:$E,$H22,'出荷記録１ 出荷先'!$G:$G,$H$2)*VLOOKUP($H$3,$C:$D,2,FALSE)
)),"")</f>
        <v/>
      </c>
    </row>
    <row r="23" spans="7:21" x14ac:dyDescent="0.4">
      <c r="G23">
        <v>14</v>
      </c>
      <c r="H23" s="46"/>
      <c r="I23" s="31" t="str">
        <f>IF(H23="","",
IFERROR(
IF($H$4="単位あたりの数量",
SUMIFS('出荷記録１ 出荷先'!$J:$J,'出荷記録１ 出荷先'!$D:$D,$H$1,'出荷記録１ 出荷先'!$E:$E,$H23,'出荷記録１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出荷先'!$E:$E,$H23,'出荷記録１ 出荷先'!$G:$G,$H$2,'出荷記録１ 出荷先'!B:B,"&gt;="&amp;$H$5,'出荷記録１ 出荷先'!B:B,"&lt;="&amp;$H$6),
SUMIFS('出荷記録１ 出荷先'!$K:$K,'出荷記録１ 出荷先'!$D:$D,$H$1,'出荷記録１ 出荷先'!$E:$E,$H23,'出荷記録１ 出荷先'!$G:$G,$H$2,'出荷記録１ 出荷先'!B:B,"&gt;="&amp;$H$5,'出荷記録１ 出荷先'!B:B,"&lt;="&amp;$H$6)/SUMIFS('出荷記録１ 出荷先'!$J:$J,'出荷記録１ 出荷先'!$D:$D,$H$1,'出荷記録１ 出荷先'!$E:$E,$H23,'出荷記録１ 出荷先'!$G:$G,$H$2,'出荷記録１ 出荷先'!B:B,"&gt;="&amp;$H$5,'出荷記録１ 出荷先'!B:B,"&lt;="&amp;$H$6)*VLOOKUP($H$3,$C:$D,2,FALSE)
)),""))</f>
        <v/>
      </c>
      <c r="J23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出荷先'!$E:$E,$H23,'出荷記録１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出荷先'!$E:$E,$H23,'出荷記録１ 出荷先'!$G:$G,$H$2),
SUMIFS('出荷記録１ 出荷先'!$K:$K,'出荷記録１ 出荷先'!$B:$B,"&gt;="&amp;J$7,'出荷記録１ 出荷先'!$B:$B,"&lt;="&amp;J$7+6,'出荷記録１ 出荷先'!$D:$D,$H$1,'出荷記録１ 出荷先'!$E:$E,$H23,'出荷記録１ 出荷先'!$G:$G,$H$2)/SUMIFS('出荷記録１ 出荷先'!$J:$J,'出荷記録１ 出荷先'!$B:$B,"&gt;="&amp;J$7,'出荷記録１ 出荷先'!$B:$B,"&lt;="&amp;J$7+6,'出荷記録１ 出荷先'!$D:$D,$H$1,'出荷記録１ 出荷先'!$E:$E,$H23,'出荷記録１ 出荷先'!$G:$G,$H$2)*VLOOKUP($H$3,$C:$D,2,FALSE)
)),"")</f>
        <v/>
      </c>
      <c r="K23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出荷先'!$E:$E,$H23,'出荷記録１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出荷先'!$E:$E,$H23,'出荷記録１ 出荷先'!$G:$G,$H$2),
SUMIFS('出荷記録１ 出荷先'!$K:$K,'出荷記録１ 出荷先'!$B:$B,"&gt;="&amp;K$7,'出荷記録１ 出荷先'!$B:$B,"&lt;="&amp;K$7+6,'出荷記録１ 出荷先'!$D:$D,$H$1,'出荷記録１ 出荷先'!$E:$E,$H23,'出荷記録１ 出荷先'!$G:$G,$H$2)/SUMIFS('出荷記録１ 出荷先'!$J:$J,'出荷記録１ 出荷先'!$B:$B,"&gt;="&amp;K$7,'出荷記録１ 出荷先'!$B:$B,"&lt;="&amp;K$7+6,'出荷記録１ 出荷先'!$D:$D,$H$1,'出荷記録１ 出荷先'!$E:$E,$H23,'出荷記録１ 出荷先'!$G:$G,$H$2)*VLOOKUP($H$3,$C:$D,2,FALSE)
)),"")</f>
        <v/>
      </c>
      <c r="L23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出荷先'!$E:$E,$H23,'出荷記録１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出荷先'!$E:$E,$H23,'出荷記録１ 出荷先'!$G:$G,$H$2),
SUMIFS('出荷記録１ 出荷先'!$K:$K,'出荷記録１ 出荷先'!$B:$B,"&gt;="&amp;L$7,'出荷記録１ 出荷先'!$B:$B,"&lt;="&amp;L$7+6,'出荷記録１ 出荷先'!$D:$D,$H$1,'出荷記録１ 出荷先'!$E:$E,$H23,'出荷記録１ 出荷先'!$G:$G,$H$2)/SUMIFS('出荷記録１ 出荷先'!$J:$J,'出荷記録１ 出荷先'!$B:$B,"&gt;="&amp;L$7,'出荷記録１ 出荷先'!$B:$B,"&lt;="&amp;L$7+6,'出荷記録１ 出荷先'!$D:$D,$H$1,'出荷記録１ 出荷先'!$E:$E,$H23,'出荷記録１ 出荷先'!$G:$G,$H$2)*VLOOKUP($H$3,$C:$D,2,FALSE)
)),"")</f>
        <v/>
      </c>
      <c r="M23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出荷先'!$E:$E,$H23,'出荷記録１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出荷先'!$E:$E,$H23,'出荷記録１ 出荷先'!$G:$G,$H$2),
SUMIFS('出荷記録１ 出荷先'!$K:$K,'出荷記録１ 出荷先'!$B:$B,"&gt;="&amp;M$7,'出荷記録１ 出荷先'!$B:$B,"&lt;="&amp;M$7+6,'出荷記録１ 出荷先'!$D:$D,$H$1,'出荷記録１ 出荷先'!$E:$E,$H23,'出荷記録１ 出荷先'!$G:$G,$H$2)/SUMIFS('出荷記録１ 出荷先'!$J:$J,'出荷記録１ 出荷先'!$B:$B,"&gt;="&amp;M$7,'出荷記録１ 出荷先'!$B:$B,"&lt;="&amp;M$7+6,'出荷記録１ 出荷先'!$D:$D,$H$1,'出荷記録１ 出荷先'!$E:$E,$H23,'出荷記録１ 出荷先'!$G:$G,$H$2)*VLOOKUP($H$3,$C:$D,2,FALSE)
)),"")</f>
        <v/>
      </c>
      <c r="N23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出荷先'!$E:$E,$H23,'出荷記録１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出荷先'!$E:$E,$H23,'出荷記録１ 出荷先'!$G:$G,$H$2),
SUMIFS('出荷記録１ 出荷先'!$K:$K,'出荷記録１ 出荷先'!$B:$B,"&gt;="&amp;N$7,'出荷記録１ 出荷先'!$B:$B,"&lt;="&amp;N$7+6,'出荷記録１ 出荷先'!$D:$D,$H$1,'出荷記録１ 出荷先'!$E:$E,$H23,'出荷記録１ 出荷先'!$G:$G,$H$2)/SUMIFS('出荷記録１ 出荷先'!$J:$J,'出荷記録１ 出荷先'!$B:$B,"&gt;="&amp;N$7,'出荷記録１ 出荷先'!$B:$B,"&lt;="&amp;N$7+6,'出荷記録１ 出荷先'!$D:$D,$H$1,'出荷記録１ 出荷先'!$E:$E,$H23,'出荷記録１ 出荷先'!$G:$G,$H$2)*VLOOKUP($H$3,$C:$D,2,FALSE)
)),"")</f>
        <v/>
      </c>
      <c r="O23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出荷先'!$E:$E,$H23,'出荷記録１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出荷先'!$E:$E,$H23,'出荷記録１ 出荷先'!$G:$G,$H$2),
SUMIFS('出荷記録１ 出荷先'!$K:$K,'出荷記録１ 出荷先'!$B:$B,"&gt;="&amp;O$7,'出荷記録１ 出荷先'!$B:$B,"&lt;="&amp;O$7+6,'出荷記録１ 出荷先'!$D:$D,$H$1,'出荷記録１ 出荷先'!$E:$E,$H23,'出荷記録１ 出荷先'!$G:$G,$H$2)/SUMIFS('出荷記録１ 出荷先'!$J:$J,'出荷記録１ 出荷先'!$B:$B,"&gt;="&amp;O$7,'出荷記録１ 出荷先'!$B:$B,"&lt;="&amp;O$7+6,'出荷記録１ 出荷先'!$D:$D,$H$1,'出荷記録１ 出荷先'!$E:$E,$H23,'出荷記録１ 出荷先'!$G:$G,$H$2)*VLOOKUP($H$3,$C:$D,2,FALSE)
)),"")</f>
        <v/>
      </c>
      <c r="P23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出荷先'!$E:$E,$H23,'出荷記録１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出荷先'!$E:$E,$H23,'出荷記録１ 出荷先'!$G:$G,$H$2),
SUMIFS('出荷記録１ 出荷先'!$K:$K,'出荷記録１ 出荷先'!$B:$B,"&gt;="&amp;P$7,'出荷記録１ 出荷先'!$B:$B,"&lt;="&amp;P$7+6,'出荷記録１ 出荷先'!$D:$D,$H$1,'出荷記録１ 出荷先'!$E:$E,$H23,'出荷記録１ 出荷先'!$G:$G,$H$2)/SUMIFS('出荷記録１ 出荷先'!$J:$J,'出荷記録１ 出荷先'!$B:$B,"&gt;="&amp;P$7,'出荷記録１ 出荷先'!$B:$B,"&lt;="&amp;P$7+6,'出荷記録１ 出荷先'!$D:$D,$H$1,'出荷記録１ 出荷先'!$E:$E,$H23,'出荷記録１ 出荷先'!$G:$G,$H$2)*VLOOKUP($H$3,$C:$D,2,FALSE)
)),"")</f>
        <v/>
      </c>
      <c r="Q23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出荷先'!$E:$E,$H23,'出荷記録１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出荷先'!$E:$E,$H23,'出荷記録１ 出荷先'!$G:$G,$H$2),
SUMIFS('出荷記録１ 出荷先'!$K:$K,'出荷記録１ 出荷先'!$B:$B,"&gt;="&amp;Q$7,'出荷記録１ 出荷先'!$B:$B,"&lt;="&amp;Q$7+6,'出荷記録１ 出荷先'!$D:$D,$H$1,'出荷記録１ 出荷先'!$E:$E,$H23,'出荷記録１ 出荷先'!$G:$G,$H$2)/SUMIFS('出荷記録１ 出荷先'!$J:$J,'出荷記録１ 出荷先'!$B:$B,"&gt;="&amp;Q$7,'出荷記録１ 出荷先'!$B:$B,"&lt;="&amp;Q$7+6,'出荷記録１ 出荷先'!$D:$D,$H$1,'出荷記録１ 出荷先'!$E:$E,$H23,'出荷記録１ 出荷先'!$G:$G,$H$2)*VLOOKUP($H$3,$C:$D,2,FALSE)
)),"")</f>
        <v/>
      </c>
      <c r="R23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出荷先'!$E:$E,$H23,'出荷記録１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出荷先'!$E:$E,$H23,'出荷記録１ 出荷先'!$G:$G,$H$2),
SUMIFS('出荷記録１ 出荷先'!$K:$K,'出荷記録１ 出荷先'!$B:$B,"&gt;="&amp;R$7,'出荷記録１ 出荷先'!$B:$B,"&lt;="&amp;R$7+6,'出荷記録１ 出荷先'!$D:$D,$H$1,'出荷記録１ 出荷先'!$E:$E,$H23,'出荷記録１ 出荷先'!$G:$G,$H$2)/SUMIFS('出荷記録１ 出荷先'!$J:$J,'出荷記録１ 出荷先'!$B:$B,"&gt;="&amp;R$7,'出荷記録１ 出荷先'!$B:$B,"&lt;="&amp;R$7+6,'出荷記録１ 出荷先'!$D:$D,$H$1,'出荷記録１ 出荷先'!$E:$E,$H23,'出荷記録１ 出荷先'!$G:$G,$H$2)*VLOOKUP($H$3,$C:$D,2,FALSE)
)),"")</f>
        <v/>
      </c>
      <c r="S23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出荷先'!$E:$E,$H23,'出荷記録１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出荷先'!$E:$E,$H23,'出荷記録１ 出荷先'!$G:$G,$H$2),
SUMIFS('出荷記録１ 出荷先'!$K:$K,'出荷記録１ 出荷先'!$B:$B,"&gt;="&amp;S$7,'出荷記録１ 出荷先'!$B:$B,"&lt;="&amp;S$7+6,'出荷記録１ 出荷先'!$D:$D,$H$1,'出荷記録１ 出荷先'!$E:$E,$H23,'出荷記録１ 出荷先'!$G:$G,$H$2)/SUMIFS('出荷記録１ 出荷先'!$J:$J,'出荷記録１ 出荷先'!$B:$B,"&gt;="&amp;S$7,'出荷記録１ 出荷先'!$B:$B,"&lt;="&amp;S$7+6,'出荷記録１ 出荷先'!$D:$D,$H$1,'出荷記録１ 出荷先'!$E:$E,$H23,'出荷記録１ 出荷先'!$G:$G,$H$2)*VLOOKUP($H$3,$C:$D,2,FALSE)
)),"")</f>
        <v/>
      </c>
      <c r="T23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出荷先'!$E:$E,$H23,'出荷記録１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出荷先'!$E:$E,$H23,'出荷記録１ 出荷先'!$G:$G,$H$2),
SUMIFS('出荷記録１ 出荷先'!$K:$K,'出荷記録１ 出荷先'!$B:$B,"&gt;="&amp;T$7,'出荷記録１ 出荷先'!$B:$B,"&lt;="&amp;T$7+6,'出荷記録１ 出荷先'!$D:$D,$H$1,'出荷記録１ 出荷先'!$E:$E,$H23,'出荷記録１ 出荷先'!$G:$G,$H$2)/SUMIFS('出荷記録１ 出荷先'!$J:$J,'出荷記録１ 出荷先'!$B:$B,"&gt;="&amp;T$7,'出荷記録１ 出荷先'!$B:$B,"&lt;="&amp;T$7+6,'出荷記録１ 出荷先'!$D:$D,$H$1,'出荷記録１ 出荷先'!$E:$E,$H23,'出荷記録１ 出荷先'!$G:$G,$H$2)*VLOOKUP($H$3,$C:$D,2,FALSE)
)),"")</f>
        <v/>
      </c>
      <c r="U23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出荷先'!$E:$E,$H23,'出荷記録１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出荷先'!$E:$E,$H23,'出荷記録１ 出荷先'!$G:$G,$H$2),
SUMIFS('出荷記録１ 出荷先'!$K:$K,'出荷記録１ 出荷先'!$B:$B,"&gt;="&amp;U$7,'出荷記録１ 出荷先'!$B:$B,"&lt;="&amp;U$7+6,'出荷記録１ 出荷先'!$D:$D,$H$1,'出荷記録１ 出荷先'!$E:$E,$H23,'出荷記録１ 出荷先'!$G:$G,$H$2)/SUMIFS('出荷記録１ 出荷先'!$J:$J,'出荷記録１ 出荷先'!$B:$B,"&gt;="&amp;U$7,'出荷記録１ 出荷先'!$B:$B,"&lt;="&amp;U$7+6,'出荷記録１ 出荷先'!$D:$D,$H$1,'出荷記録１ 出荷先'!$E:$E,$H23,'出荷記録１ 出荷先'!$G:$G,$H$2)*VLOOKUP($H$3,$C:$D,2,FALSE)
)),"")</f>
        <v/>
      </c>
    </row>
    <row r="24" spans="7:21" x14ac:dyDescent="0.4">
      <c r="G24">
        <v>15</v>
      </c>
      <c r="H24" s="46"/>
      <c r="I24" s="31" t="str">
        <f>IF(H24="","",
IFERROR(
IF($H$4="単位あたりの数量",
SUMIFS('出荷記録１ 出荷先'!$J:$J,'出荷記録１ 出荷先'!$D:$D,$H$1,'出荷記録１ 出荷先'!$E:$E,$H24,'出荷記録１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出荷先'!$E:$E,$H24,'出荷記録１ 出荷先'!$G:$G,$H$2,'出荷記録１ 出荷先'!B:B,"&gt;="&amp;$H$5,'出荷記録１ 出荷先'!B:B,"&lt;="&amp;$H$6),
SUMIFS('出荷記録１ 出荷先'!$K:$K,'出荷記録１ 出荷先'!$D:$D,$H$1,'出荷記録１ 出荷先'!$E:$E,$H24,'出荷記録１ 出荷先'!$G:$G,$H$2,'出荷記録１ 出荷先'!B:B,"&gt;="&amp;$H$5,'出荷記録１ 出荷先'!B:B,"&lt;="&amp;$H$6)/SUMIFS('出荷記録１ 出荷先'!$J:$J,'出荷記録１ 出荷先'!$D:$D,$H$1,'出荷記録１ 出荷先'!$E:$E,$H24,'出荷記録１ 出荷先'!$G:$G,$H$2,'出荷記録１ 出荷先'!B:B,"&gt;="&amp;$H$5,'出荷記録１ 出荷先'!B:B,"&lt;="&amp;$H$6)*VLOOKUP($H$3,$C:$D,2,FALSE)
)),""))</f>
        <v/>
      </c>
      <c r="J24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出荷先'!$E:$E,$H24,'出荷記録１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出荷先'!$E:$E,$H24,'出荷記録１ 出荷先'!$G:$G,$H$2),
SUMIFS('出荷記録１ 出荷先'!$K:$K,'出荷記録１ 出荷先'!$B:$B,"&gt;="&amp;J$7,'出荷記録１ 出荷先'!$B:$B,"&lt;="&amp;J$7+6,'出荷記録１ 出荷先'!$D:$D,$H$1,'出荷記録１ 出荷先'!$E:$E,$H24,'出荷記録１ 出荷先'!$G:$G,$H$2)/SUMIFS('出荷記録１ 出荷先'!$J:$J,'出荷記録１ 出荷先'!$B:$B,"&gt;="&amp;J$7,'出荷記録１ 出荷先'!$B:$B,"&lt;="&amp;J$7+6,'出荷記録１ 出荷先'!$D:$D,$H$1,'出荷記録１ 出荷先'!$E:$E,$H24,'出荷記録１ 出荷先'!$G:$G,$H$2)*VLOOKUP($H$3,$C:$D,2,FALSE)
)),"")</f>
        <v/>
      </c>
      <c r="K24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出荷先'!$E:$E,$H24,'出荷記録１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出荷先'!$E:$E,$H24,'出荷記録１ 出荷先'!$G:$G,$H$2),
SUMIFS('出荷記録１ 出荷先'!$K:$K,'出荷記録１ 出荷先'!$B:$B,"&gt;="&amp;K$7,'出荷記録１ 出荷先'!$B:$B,"&lt;="&amp;K$7+6,'出荷記録１ 出荷先'!$D:$D,$H$1,'出荷記録１ 出荷先'!$E:$E,$H24,'出荷記録１ 出荷先'!$G:$G,$H$2)/SUMIFS('出荷記録１ 出荷先'!$J:$J,'出荷記録１ 出荷先'!$B:$B,"&gt;="&amp;K$7,'出荷記録１ 出荷先'!$B:$B,"&lt;="&amp;K$7+6,'出荷記録１ 出荷先'!$D:$D,$H$1,'出荷記録１ 出荷先'!$E:$E,$H24,'出荷記録１ 出荷先'!$G:$G,$H$2)*VLOOKUP($H$3,$C:$D,2,FALSE)
)),"")</f>
        <v/>
      </c>
      <c r="L24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出荷先'!$E:$E,$H24,'出荷記録１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出荷先'!$E:$E,$H24,'出荷記録１ 出荷先'!$G:$G,$H$2),
SUMIFS('出荷記録１ 出荷先'!$K:$K,'出荷記録１ 出荷先'!$B:$B,"&gt;="&amp;L$7,'出荷記録１ 出荷先'!$B:$B,"&lt;="&amp;L$7+6,'出荷記録１ 出荷先'!$D:$D,$H$1,'出荷記録１ 出荷先'!$E:$E,$H24,'出荷記録１ 出荷先'!$G:$G,$H$2)/SUMIFS('出荷記録１ 出荷先'!$J:$J,'出荷記録１ 出荷先'!$B:$B,"&gt;="&amp;L$7,'出荷記録１ 出荷先'!$B:$B,"&lt;="&amp;L$7+6,'出荷記録１ 出荷先'!$D:$D,$H$1,'出荷記録１ 出荷先'!$E:$E,$H24,'出荷記録１ 出荷先'!$G:$G,$H$2)*VLOOKUP($H$3,$C:$D,2,FALSE)
)),"")</f>
        <v/>
      </c>
      <c r="M24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出荷先'!$E:$E,$H24,'出荷記録１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出荷先'!$E:$E,$H24,'出荷記録１ 出荷先'!$G:$G,$H$2),
SUMIFS('出荷記録１ 出荷先'!$K:$K,'出荷記録１ 出荷先'!$B:$B,"&gt;="&amp;M$7,'出荷記録１ 出荷先'!$B:$B,"&lt;="&amp;M$7+6,'出荷記録１ 出荷先'!$D:$D,$H$1,'出荷記録１ 出荷先'!$E:$E,$H24,'出荷記録１ 出荷先'!$G:$G,$H$2)/SUMIFS('出荷記録１ 出荷先'!$J:$J,'出荷記録１ 出荷先'!$B:$B,"&gt;="&amp;M$7,'出荷記録１ 出荷先'!$B:$B,"&lt;="&amp;M$7+6,'出荷記録１ 出荷先'!$D:$D,$H$1,'出荷記録１ 出荷先'!$E:$E,$H24,'出荷記録１ 出荷先'!$G:$G,$H$2)*VLOOKUP($H$3,$C:$D,2,FALSE)
)),"")</f>
        <v/>
      </c>
      <c r="N24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出荷先'!$E:$E,$H24,'出荷記録１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出荷先'!$E:$E,$H24,'出荷記録１ 出荷先'!$G:$G,$H$2),
SUMIFS('出荷記録１ 出荷先'!$K:$K,'出荷記録１ 出荷先'!$B:$B,"&gt;="&amp;N$7,'出荷記録１ 出荷先'!$B:$B,"&lt;="&amp;N$7+6,'出荷記録１ 出荷先'!$D:$D,$H$1,'出荷記録１ 出荷先'!$E:$E,$H24,'出荷記録１ 出荷先'!$G:$G,$H$2)/SUMIFS('出荷記録１ 出荷先'!$J:$J,'出荷記録１ 出荷先'!$B:$B,"&gt;="&amp;N$7,'出荷記録１ 出荷先'!$B:$B,"&lt;="&amp;N$7+6,'出荷記録１ 出荷先'!$D:$D,$H$1,'出荷記録１ 出荷先'!$E:$E,$H24,'出荷記録１ 出荷先'!$G:$G,$H$2)*VLOOKUP($H$3,$C:$D,2,FALSE)
)),"")</f>
        <v/>
      </c>
      <c r="O24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出荷先'!$E:$E,$H24,'出荷記録１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出荷先'!$E:$E,$H24,'出荷記録１ 出荷先'!$G:$G,$H$2),
SUMIFS('出荷記録１ 出荷先'!$K:$K,'出荷記録１ 出荷先'!$B:$B,"&gt;="&amp;O$7,'出荷記録１ 出荷先'!$B:$B,"&lt;="&amp;O$7+6,'出荷記録１ 出荷先'!$D:$D,$H$1,'出荷記録１ 出荷先'!$E:$E,$H24,'出荷記録１ 出荷先'!$G:$G,$H$2)/SUMIFS('出荷記録１ 出荷先'!$J:$J,'出荷記録１ 出荷先'!$B:$B,"&gt;="&amp;O$7,'出荷記録１ 出荷先'!$B:$B,"&lt;="&amp;O$7+6,'出荷記録１ 出荷先'!$D:$D,$H$1,'出荷記録１ 出荷先'!$E:$E,$H24,'出荷記録１ 出荷先'!$G:$G,$H$2)*VLOOKUP($H$3,$C:$D,2,FALSE)
)),"")</f>
        <v/>
      </c>
      <c r="P24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出荷先'!$E:$E,$H24,'出荷記録１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出荷先'!$E:$E,$H24,'出荷記録１ 出荷先'!$G:$G,$H$2),
SUMIFS('出荷記録１ 出荷先'!$K:$K,'出荷記録１ 出荷先'!$B:$B,"&gt;="&amp;P$7,'出荷記録１ 出荷先'!$B:$B,"&lt;="&amp;P$7+6,'出荷記録１ 出荷先'!$D:$D,$H$1,'出荷記録１ 出荷先'!$E:$E,$H24,'出荷記録１ 出荷先'!$G:$G,$H$2)/SUMIFS('出荷記録１ 出荷先'!$J:$J,'出荷記録１ 出荷先'!$B:$B,"&gt;="&amp;P$7,'出荷記録１ 出荷先'!$B:$B,"&lt;="&amp;P$7+6,'出荷記録１ 出荷先'!$D:$D,$H$1,'出荷記録１ 出荷先'!$E:$E,$H24,'出荷記録１ 出荷先'!$G:$G,$H$2)*VLOOKUP($H$3,$C:$D,2,FALSE)
)),"")</f>
        <v/>
      </c>
      <c r="Q24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出荷先'!$E:$E,$H24,'出荷記録１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出荷先'!$E:$E,$H24,'出荷記録１ 出荷先'!$G:$G,$H$2),
SUMIFS('出荷記録１ 出荷先'!$K:$K,'出荷記録１ 出荷先'!$B:$B,"&gt;="&amp;Q$7,'出荷記録１ 出荷先'!$B:$B,"&lt;="&amp;Q$7+6,'出荷記録１ 出荷先'!$D:$D,$H$1,'出荷記録１ 出荷先'!$E:$E,$H24,'出荷記録１ 出荷先'!$G:$G,$H$2)/SUMIFS('出荷記録１ 出荷先'!$J:$J,'出荷記録１ 出荷先'!$B:$B,"&gt;="&amp;Q$7,'出荷記録１ 出荷先'!$B:$B,"&lt;="&amp;Q$7+6,'出荷記録１ 出荷先'!$D:$D,$H$1,'出荷記録１ 出荷先'!$E:$E,$H24,'出荷記録１ 出荷先'!$G:$G,$H$2)*VLOOKUP($H$3,$C:$D,2,FALSE)
)),"")</f>
        <v/>
      </c>
      <c r="R24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出荷先'!$E:$E,$H24,'出荷記録１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出荷先'!$E:$E,$H24,'出荷記録１ 出荷先'!$G:$G,$H$2),
SUMIFS('出荷記録１ 出荷先'!$K:$K,'出荷記録１ 出荷先'!$B:$B,"&gt;="&amp;R$7,'出荷記録１ 出荷先'!$B:$B,"&lt;="&amp;R$7+6,'出荷記録１ 出荷先'!$D:$D,$H$1,'出荷記録１ 出荷先'!$E:$E,$H24,'出荷記録１ 出荷先'!$G:$G,$H$2)/SUMIFS('出荷記録１ 出荷先'!$J:$J,'出荷記録１ 出荷先'!$B:$B,"&gt;="&amp;R$7,'出荷記録１ 出荷先'!$B:$B,"&lt;="&amp;R$7+6,'出荷記録１ 出荷先'!$D:$D,$H$1,'出荷記録１ 出荷先'!$E:$E,$H24,'出荷記録１ 出荷先'!$G:$G,$H$2)*VLOOKUP($H$3,$C:$D,2,FALSE)
)),"")</f>
        <v/>
      </c>
      <c r="S24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出荷先'!$E:$E,$H24,'出荷記録１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出荷先'!$E:$E,$H24,'出荷記録１ 出荷先'!$G:$G,$H$2),
SUMIFS('出荷記録１ 出荷先'!$K:$K,'出荷記録１ 出荷先'!$B:$B,"&gt;="&amp;S$7,'出荷記録１ 出荷先'!$B:$B,"&lt;="&amp;S$7+6,'出荷記録１ 出荷先'!$D:$D,$H$1,'出荷記録１ 出荷先'!$E:$E,$H24,'出荷記録１ 出荷先'!$G:$G,$H$2)/SUMIFS('出荷記録１ 出荷先'!$J:$J,'出荷記録１ 出荷先'!$B:$B,"&gt;="&amp;S$7,'出荷記録１ 出荷先'!$B:$B,"&lt;="&amp;S$7+6,'出荷記録１ 出荷先'!$D:$D,$H$1,'出荷記録１ 出荷先'!$E:$E,$H24,'出荷記録１ 出荷先'!$G:$G,$H$2)*VLOOKUP($H$3,$C:$D,2,FALSE)
)),"")</f>
        <v/>
      </c>
      <c r="T24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出荷先'!$E:$E,$H24,'出荷記録１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出荷先'!$E:$E,$H24,'出荷記録１ 出荷先'!$G:$G,$H$2),
SUMIFS('出荷記録１ 出荷先'!$K:$K,'出荷記録１ 出荷先'!$B:$B,"&gt;="&amp;T$7,'出荷記録１ 出荷先'!$B:$B,"&lt;="&amp;T$7+6,'出荷記録１ 出荷先'!$D:$D,$H$1,'出荷記録１ 出荷先'!$E:$E,$H24,'出荷記録１ 出荷先'!$G:$G,$H$2)/SUMIFS('出荷記録１ 出荷先'!$J:$J,'出荷記録１ 出荷先'!$B:$B,"&gt;="&amp;T$7,'出荷記録１ 出荷先'!$B:$B,"&lt;="&amp;T$7+6,'出荷記録１ 出荷先'!$D:$D,$H$1,'出荷記録１ 出荷先'!$E:$E,$H24,'出荷記録１ 出荷先'!$G:$G,$H$2)*VLOOKUP($H$3,$C:$D,2,FALSE)
)),"")</f>
        <v/>
      </c>
      <c r="U24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出荷先'!$E:$E,$H24,'出荷記録１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出荷先'!$E:$E,$H24,'出荷記録１ 出荷先'!$G:$G,$H$2),
SUMIFS('出荷記録１ 出荷先'!$K:$K,'出荷記録１ 出荷先'!$B:$B,"&gt;="&amp;U$7,'出荷記録１ 出荷先'!$B:$B,"&lt;="&amp;U$7+6,'出荷記録１ 出荷先'!$D:$D,$H$1,'出荷記録１ 出荷先'!$E:$E,$H24,'出荷記録１ 出荷先'!$G:$G,$H$2)/SUMIFS('出荷記録１ 出荷先'!$J:$J,'出荷記録１ 出荷先'!$B:$B,"&gt;="&amp;U$7,'出荷記録１ 出荷先'!$B:$B,"&lt;="&amp;U$7+6,'出荷記録１ 出荷先'!$D:$D,$H$1,'出荷記録１ 出荷先'!$E:$E,$H24,'出荷記録１ 出荷先'!$G:$G,$H$2)*VLOOKUP($H$3,$C:$D,2,FALSE)
)),"")</f>
        <v/>
      </c>
    </row>
    <row r="25" spans="7:21" x14ac:dyDescent="0.4">
      <c r="G25">
        <v>16</v>
      </c>
      <c r="H25" s="46"/>
      <c r="I25" s="31" t="str">
        <f>IF(H25="","",
IFERROR(
IF($H$4="単位あたりの数量",
SUMIFS('出荷記録１ 出荷先'!$J:$J,'出荷記録１ 出荷先'!$D:$D,$H$1,'出荷記録１ 出荷先'!$E:$E,$H25,'出荷記録１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出荷先'!$E:$E,$H25,'出荷記録１ 出荷先'!$G:$G,$H$2,'出荷記録１ 出荷先'!B:B,"&gt;="&amp;$H$5,'出荷記録１ 出荷先'!B:B,"&lt;="&amp;$H$6),
SUMIFS('出荷記録１ 出荷先'!$K:$K,'出荷記録１ 出荷先'!$D:$D,$H$1,'出荷記録１ 出荷先'!$E:$E,$H25,'出荷記録１ 出荷先'!$G:$G,$H$2,'出荷記録１ 出荷先'!B:B,"&gt;="&amp;$H$5,'出荷記録１ 出荷先'!B:B,"&lt;="&amp;$H$6)/SUMIFS('出荷記録１ 出荷先'!$J:$J,'出荷記録１ 出荷先'!$D:$D,$H$1,'出荷記録１ 出荷先'!$E:$E,$H25,'出荷記録１ 出荷先'!$G:$G,$H$2,'出荷記録１ 出荷先'!B:B,"&gt;="&amp;$H$5,'出荷記録１ 出荷先'!B:B,"&lt;="&amp;$H$6)*VLOOKUP($H$3,$C:$D,2,FALSE)
)),""))</f>
        <v/>
      </c>
      <c r="J25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出荷先'!$E:$E,$H25,'出荷記録１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出荷先'!$E:$E,$H25,'出荷記録１ 出荷先'!$G:$G,$H$2),
SUMIFS('出荷記録１ 出荷先'!$K:$K,'出荷記録１ 出荷先'!$B:$B,"&gt;="&amp;J$7,'出荷記録１ 出荷先'!$B:$B,"&lt;="&amp;J$7+6,'出荷記録１ 出荷先'!$D:$D,$H$1,'出荷記録１ 出荷先'!$E:$E,$H25,'出荷記録１ 出荷先'!$G:$G,$H$2)/SUMIFS('出荷記録１ 出荷先'!$J:$J,'出荷記録１ 出荷先'!$B:$B,"&gt;="&amp;J$7,'出荷記録１ 出荷先'!$B:$B,"&lt;="&amp;J$7+6,'出荷記録１ 出荷先'!$D:$D,$H$1,'出荷記録１ 出荷先'!$E:$E,$H25,'出荷記録１ 出荷先'!$G:$G,$H$2)*VLOOKUP($H$3,$C:$D,2,FALSE)
)),"")</f>
        <v/>
      </c>
      <c r="K25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出荷先'!$E:$E,$H25,'出荷記録１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出荷先'!$E:$E,$H25,'出荷記録１ 出荷先'!$G:$G,$H$2),
SUMIFS('出荷記録１ 出荷先'!$K:$K,'出荷記録１ 出荷先'!$B:$B,"&gt;="&amp;K$7,'出荷記録１ 出荷先'!$B:$B,"&lt;="&amp;K$7+6,'出荷記録１ 出荷先'!$D:$D,$H$1,'出荷記録１ 出荷先'!$E:$E,$H25,'出荷記録１ 出荷先'!$G:$G,$H$2)/SUMIFS('出荷記録１ 出荷先'!$J:$J,'出荷記録１ 出荷先'!$B:$B,"&gt;="&amp;K$7,'出荷記録１ 出荷先'!$B:$B,"&lt;="&amp;K$7+6,'出荷記録１ 出荷先'!$D:$D,$H$1,'出荷記録１ 出荷先'!$E:$E,$H25,'出荷記録１ 出荷先'!$G:$G,$H$2)*VLOOKUP($H$3,$C:$D,2,FALSE)
)),"")</f>
        <v/>
      </c>
      <c r="L25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出荷先'!$E:$E,$H25,'出荷記録１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出荷先'!$E:$E,$H25,'出荷記録１ 出荷先'!$G:$G,$H$2),
SUMIFS('出荷記録１ 出荷先'!$K:$K,'出荷記録１ 出荷先'!$B:$B,"&gt;="&amp;L$7,'出荷記録１ 出荷先'!$B:$B,"&lt;="&amp;L$7+6,'出荷記録１ 出荷先'!$D:$D,$H$1,'出荷記録１ 出荷先'!$E:$E,$H25,'出荷記録１ 出荷先'!$G:$G,$H$2)/SUMIFS('出荷記録１ 出荷先'!$J:$J,'出荷記録１ 出荷先'!$B:$B,"&gt;="&amp;L$7,'出荷記録１ 出荷先'!$B:$B,"&lt;="&amp;L$7+6,'出荷記録１ 出荷先'!$D:$D,$H$1,'出荷記録１ 出荷先'!$E:$E,$H25,'出荷記録１ 出荷先'!$G:$G,$H$2)*VLOOKUP($H$3,$C:$D,2,FALSE)
)),"")</f>
        <v/>
      </c>
      <c r="M25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出荷先'!$E:$E,$H25,'出荷記録１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出荷先'!$E:$E,$H25,'出荷記録１ 出荷先'!$G:$G,$H$2),
SUMIFS('出荷記録１ 出荷先'!$K:$K,'出荷記録１ 出荷先'!$B:$B,"&gt;="&amp;M$7,'出荷記録１ 出荷先'!$B:$B,"&lt;="&amp;M$7+6,'出荷記録１ 出荷先'!$D:$D,$H$1,'出荷記録１ 出荷先'!$E:$E,$H25,'出荷記録１ 出荷先'!$G:$G,$H$2)/SUMIFS('出荷記録１ 出荷先'!$J:$J,'出荷記録１ 出荷先'!$B:$B,"&gt;="&amp;M$7,'出荷記録１ 出荷先'!$B:$B,"&lt;="&amp;M$7+6,'出荷記録１ 出荷先'!$D:$D,$H$1,'出荷記録１ 出荷先'!$E:$E,$H25,'出荷記録１ 出荷先'!$G:$G,$H$2)*VLOOKUP($H$3,$C:$D,2,FALSE)
)),"")</f>
        <v/>
      </c>
      <c r="N25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出荷先'!$E:$E,$H25,'出荷記録１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出荷先'!$E:$E,$H25,'出荷記録１ 出荷先'!$G:$G,$H$2),
SUMIFS('出荷記録１ 出荷先'!$K:$K,'出荷記録１ 出荷先'!$B:$B,"&gt;="&amp;N$7,'出荷記録１ 出荷先'!$B:$B,"&lt;="&amp;N$7+6,'出荷記録１ 出荷先'!$D:$D,$H$1,'出荷記録１ 出荷先'!$E:$E,$H25,'出荷記録１ 出荷先'!$G:$G,$H$2)/SUMIFS('出荷記録１ 出荷先'!$J:$J,'出荷記録１ 出荷先'!$B:$B,"&gt;="&amp;N$7,'出荷記録１ 出荷先'!$B:$B,"&lt;="&amp;N$7+6,'出荷記録１ 出荷先'!$D:$D,$H$1,'出荷記録１ 出荷先'!$E:$E,$H25,'出荷記録１ 出荷先'!$G:$G,$H$2)*VLOOKUP($H$3,$C:$D,2,FALSE)
)),"")</f>
        <v/>
      </c>
      <c r="O25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出荷先'!$E:$E,$H25,'出荷記録１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出荷先'!$E:$E,$H25,'出荷記録１ 出荷先'!$G:$G,$H$2),
SUMIFS('出荷記録１ 出荷先'!$K:$K,'出荷記録１ 出荷先'!$B:$B,"&gt;="&amp;O$7,'出荷記録１ 出荷先'!$B:$B,"&lt;="&amp;O$7+6,'出荷記録１ 出荷先'!$D:$D,$H$1,'出荷記録１ 出荷先'!$E:$E,$H25,'出荷記録１ 出荷先'!$G:$G,$H$2)/SUMIFS('出荷記録１ 出荷先'!$J:$J,'出荷記録１ 出荷先'!$B:$B,"&gt;="&amp;O$7,'出荷記録１ 出荷先'!$B:$B,"&lt;="&amp;O$7+6,'出荷記録１ 出荷先'!$D:$D,$H$1,'出荷記録１ 出荷先'!$E:$E,$H25,'出荷記録１ 出荷先'!$G:$G,$H$2)*VLOOKUP($H$3,$C:$D,2,FALSE)
)),"")</f>
        <v/>
      </c>
      <c r="P25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出荷先'!$E:$E,$H25,'出荷記録１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出荷先'!$E:$E,$H25,'出荷記録１ 出荷先'!$G:$G,$H$2),
SUMIFS('出荷記録１ 出荷先'!$K:$K,'出荷記録１ 出荷先'!$B:$B,"&gt;="&amp;P$7,'出荷記録１ 出荷先'!$B:$B,"&lt;="&amp;P$7+6,'出荷記録１ 出荷先'!$D:$D,$H$1,'出荷記録１ 出荷先'!$E:$E,$H25,'出荷記録１ 出荷先'!$G:$G,$H$2)/SUMIFS('出荷記録１ 出荷先'!$J:$J,'出荷記録１ 出荷先'!$B:$B,"&gt;="&amp;P$7,'出荷記録１ 出荷先'!$B:$B,"&lt;="&amp;P$7+6,'出荷記録１ 出荷先'!$D:$D,$H$1,'出荷記録１ 出荷先'!$E:$E,$H25,'出荷記録１ 出荷先'!$G:$G,$H$2)*VLOOKUP($H$3,$C:$D,2,FALSE)
)),"")</f>
        <v/>
      </c>
      <c r="Q25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出荷先'!$E:$E,$H25,'出荷記録１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出荷先'!$E:$E,$H25,'出荷記録１ 出荷先'!$G:$G,$H$2),
SUMIFS('出荷記録１ 出荷先'!$K:$K,'出荷記録１ 出荷先'!$B:$B,"&gt;="&amp;Q$7,'出荷記録１ 出荷先'!$B:$B,"&lt;="&amp;Q$7+6,'出荷記録１ 出荷先'!$D:$D,$H$1,'出荷記録１ 出荷先'!$E:$E,$H25,'出荷記録１ 出荷先'!$G:$G,$H$2)/SUMIFS('出荷記録１ 出荷先'!$J:$J,'出荷記録１ 出荷先'!$B:$B,"&gt;="&amp;Q$7,'出荷記録１ 出荷先'!$B:$B,"&lt;="&amp;Q$7+6,'出荷記録１ 出荷先'!$D:$D,$H$1,'出荷記録１ 出荷先'!$E:$E,$H25,'出荷記録１ 出荷先'!$G:$G,$H$2)*VLOOKUP($H$3,$C:$D,2,FALSE)
)),"")</f>
        <v/>
      </c>
      <c r="R25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出荷先'!$E:$E,$H25,'出荷記録１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出荷先'!$E:$E,$H25,'出荷記録１ 出荷先'!$G:$G,$H$2),
SUMIFS('出荷記録１ 出荷先'!$K:$K,'出荷記録１ 出荷先'!$B:$B,"&gt;="&amp;R$7,'出荷記録１ 出荷先'!$B:$B,"&lt;="&amp;R$7+6,'出荷記録１ 出荷先'!$D:$D,$H$1,'出荷記録１ 出荷先'!$E:$E,$H25,'出荷記録１ 出荷先'!$G:$G,$H$2)/SUMIFS('出荷記録１ 出荷先'!$J:$J,'出荷記録１ 出荷先'!$B:$B,"&gt;="&amp;R$7,'出荷記録１ 出荷先'!$B:$B,"&lt;="&amp;R$7+6,'出荷記録１ 出荷先'!$D:$D,$H$1,'出荷記録１ 出荷先'!$E:$E,$H25,'出荷記録１ 出荷先'!$G:$G,$H$2)*VLOOKUP($H$3,$C:$D,2,FALSE)
)),"")</f>
        <v/>
      </c>
      <c r="S25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出荷先'!$E:$E,$H25,'出荷記録１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出荷先'!$E:$E,$H25,'出荷記録１ 出荷先'!$G:$G,$H$2),
SUMIFS('出荷記録１ 出荷先'!$K:$K,'出荷記録１ 出荷先'!$B:$B,"&gt;="&amp;S$7,'出荷記録１ 出荷先'!$B:$B,"&lt;="&amp;S$7+6,'出荷記録１ 出荷先'!$D:$D,$H$1,'出荷記録１ 出荷先'!$E:$E,$H25,'出荷記録１ 出荷先'!$G:$G,$H$2)/SUMIFS('出荷記録１ 出荷先'!$J:$J,'出荷記録１ 出荷先'!$B:$B,"&gt;="&amp;S$7,'出荷記録１ 出荷先'!$B:$B,"&lt;="&amp;S$7+6,'出荷記録１ 出荷先'!$D:$D,$H$1,'出荷記録１ 出荷先'!$E:$E,$H25,'出荷記録１ 出荷先'!$G:$G,$H$2)*VLOOKUP($H$3,$C:$D,2,FALSE)
)),"")</f>
        <v/>
      </c>
      <c r="T25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出荷先'!$E:$E,$H25,'出荷記録１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出荷先'!$E:$E,$H25,'出荷記録１ 出荷先'!$G:$G,$H$2),
SUMIFS('出荷記録１ 出荷先'!$K:$K,'出荷記録１ 出荷先'!$B:$B,"&gt;="&amp;T$7,'出荷記録１ 出荷先'!$B:$B,"&lt;="&amp;T$7+6,'出荷記録１ 出荷先'!$D:$D,$H$1,'出荷記録１ 出荷先'!$E:$E,$H25,'出荷記録１ 出荷先'!$G:$G,$H$2)/SUMIFS('出荷記録１ 出荷先'!$J:$J,'出荷記録１ 出荷先'!$B:$B,"&gt;="&amp;T$7,'出荷記録１ 出荷先'!$B:$B,"&lt;="&amp;T$7+6,'出荷記録１ 出荷先'!$D:$D,$H$1,'出荷記録１ 出荷先'!$E:$E,$H25,'出荷記録１ 出荷先'!$G:$G,$H$2)*VLOOKUP($H$3,$C:$D,2,FALSE)
)),"")</f>
        <v/>
      </c>
      <c r="U25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出荷先'!$E:$E,$H25,'出荷記録１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出荷先'!$E:$E,$H25,'出荷記録１ 出荷先'!$G:$G,$H$2),
SUMIFS('出荷記録１ 出荷先'!$K:$K,'出荷記録１ 出荷先'!$B:$B,"&gt;="&amp;U$7,'出荷記録１ 出荷先'!$B:$B,"&lt;="&amp;U$7+6,'出荷記録１ 出荷先'!$D:$D,$H$1,'出荷記録１ 出荷先'!$E:$E,$H25,'出荷記録１ 出荷先'!$G:$G,$H$2)/SUMIFS('出荷記録１ 出荷先'!$J:$J,'出荷記録１ 出荷先'!$B:$B,"&gt;="&amp;U$7,'出荷記録１ 出荷先'!$B:$B,"&lt;="&amp;U$7+6,'出荷記録１ 出荷先'!$D:$D,$H$1,'出荷記録１ 出荷先'!$E:$E,$H25,'出荷記録１ 出荷先'!$G:$G,$H$2)*VLOOKUP($H$3,$C:$D,2,FALSE)
)),"")</f>
        <v/>
      </c>
    </row>
    <row r="26" spans="7:21" x14ac:dyDescent="0.4">
      <c r="G26">
        <v>17</v>
      </c>
      <c r="H26" s="46"/>
      <c r="I26" s="31" t="str">
        <f>IF(H26="","",
IFERROR(
IF($H$4="単位あたりの数量",
SUMIFS('出荷記録１ 出荷先'!$J:$J,'出荷記録１ 出荷先'!$D:$D,$H$1,'出荷記録１ 出荷先'!$E:$E,$H26,'出荷記録１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出荷先'!$E:$E,$H26,'出荷記録１ 出荷先'!$G:$G,$H$2,'出荷記録１ 出荷先'!B:B,"&gt;="&amp;$H$5,'出荷記録１ 出荷先'!B:B,"&lt;="&amp;$H$6),
SUMIFS('出荷記録１ 出荷先'!$K:$K,'出荷記録１ 出荷先'!$D:$D,$H$1,'出荷記録１ 出荷先'!$E:$E,$H26,'出荷記録１ 出荷先'!$G:$G,$H$2,'出荷記録１ 出荷先'!B:B,"&gt;="&amp;$H$5,'出荷記録１ 出荷先'!B:B,"&lt;="&amp;$H$6)/SUMIFS('出荷記録１ 出荷先'!$J:$J,'出荷記録１ 出荷先'!$D:$D,$H$1,'出荷記録１ 出荷先'!$E:$E,$H26,'出荷記録１ 出荷先'!$G:$G,$H$2,'出荷記録１ 出荷先'!B:B,"&gt;="&amp;$H$5,'出荷記録１ 出荷先'!B:B,"&lt;="&amp;$H$6)*VLOOKUP($H$3,$C:$D,2,FALSE)
)),""))</f>
        <v/>
      </c>
      <c r="J26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出荷先'!$E:$E,$H26,'出荷記録１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出荷先'!$E:$E,$H26,'出荷記録１ 出荷先'!$G:$G,$H$2),
SUMIFS('出荷記録１ 出荷先'!$K:$K,'出荷記録１ 出荷先'!$B:$B,"&gt;="&amp;J$7,'出荷記録１ 出荷先'!$B:$B,"&lt;="&amp;J$7+6,'出荷記録１ 出荷先'!$D:$D,$H$1,'出荷記録１ 出荷先'!$E:$E,$H26,'出荷記録１ 出荷先'!$G:$G,$H$2)/SUMIFS('出荷記録１ 出荷先'!$J:$J,'出荷記録１ 出荷先'!$B:$B,"&gt;="&amp;J$7,'出荷記録１ 出荷先'!$B:$B,"&lt;="&amp;J$7+6,'出荷記録１ 出荷先'!$D:$D,$H$1,'出荷記録１ 出荷先'!$E:$E,$H26,'出荷記録１ 出荷先'!$G:$G,$H$2)*VLOOKUP($H$3,$C:$D,2,FALSE)
)),"")</f>
        <v/>
      </c>
      <c r="K26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出荷先'!$E:$E,$H26,'出荷記録１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出荷先'!$E:$E,$H26,'出荷記録１ 出荷先'!$G:$G,$H$2),
SUMIFS('出荷記録１ 出荷先'!$K:$K,'出荷記録１ 出荷先'!$B:$B,"&gt;="&amp;K$7,'出荷記録１ 出荷先'!$B:$B,"&lt;="&amp;K$7+6,'出荷記録１ 出荷先'!$D:$D,$H$1,'出荷記録１ 出荷先'!$E:$E,$H26,'出荷記録１ 出荷先'!$G:$G,$H$2)/SUMIFS('出荷記録１ 出荷先'!$J:$J,'出荷記録１ 出荷先'!$B:$B,"&gt;="&amp;K$7,'出荷記録１ 出荷先'!$B:$B,"&lt;="&amp;K$7+6,'出荷記録１ 出荷先'!$D:$D,$H$1,'出荷記録１ 出荷先'!$E:$E,$H26,'出荷記録１ 出荷先'!$G:$G,$H$2)*VLOOKUP($H$3,$C:$D,2,FALSE)
)),"")</f>
        <v/>
      </c>
      <c r="L26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出荷先'!$E:$E,$H26,'出荷記録１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出荷先'!$E:$E,$H26,'出荷記録１ 出荷先'!$G:$G,$H$2),
SUMIFS('出荷記録１ 出荷先'!$K:$K,'出荷記録１ 出荷先'!$B:$B,"&gt;="&amp;L$7,'出荷記録１ 出荷先'!$B:$B,"&lt;="&amp;L$7+6,'出荷記録１ 出荷先'!$D:$D,$H$1,'出荷記録１ 出荷先'!$E:$E,$H26,'出荷記録１ 出荷先'!$G:$G,$H$2)/SUMIFS('出荷記録１ 出荷先'!$J:$J,'出荷記録１ 出荷先'!$B:$B,"&gt;="&amp;L$7,'出荷記録１ 出荷先'!$B:$B,"&lt;="&amp;L$7+6,'出荷記録１ 出荷先'!$D:$D,$H$1,'出荷記録１ 出荷先'!$E:$E,$H26,'出荷記録１ 出荷先'!$G:$G,$H$2)*VLOOKUP($H$3,$C:$D,2,FALSE)
)),"")</f>
        <v/>
      </c>
      <c r="M26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出荷先'!$E:$E,$H26,'出荷記録１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出荷先'!$E:$E,$H26,'出荷記録１ 出荷先'!$G:$G,$H$2),
SUMIFS('出荷記録１ 出荷先'!$K:$K,'出荷記録１ 出荷先'!$B:$B,"&gt;="&amp;M$7,'出荷記録１ 出荷先'!$B:$B,"&lt;="&amp;M$7+6,'出荷記録１ 出荷先'!$D:$D,$H$1,'出荷記録１ 出荷先'!$E:$E,$H26,'出荷記録１ 出荷先'!$G:$G,$H$2)/SUMIFS('出荷記録１ 出荷先'!$J:$J,'出荷記録１ 出荷先'!$B:$B,"&gt;="&amp;M$7,'出荷記録１ 出荷先'!$B:$B,"&lt;="&amp;M$7+6,'出荷記録１ 出荷先'!$D:$D,$H$1,'出荷記録１ 出荷先'!$E:$E,$H26,'出荷記録１ 出荷先'!$G:$G,$H$2)*VLOOKUP($H$3,$C:$D,2,FALSE)
)),"")</f>
        <v/>
      </c>
      <c r="N26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出荷先'!$E:$E,$H26,'出荷記録１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出荷先'!$E:$E,$H26,'出荷記録１ 出荷先'!$G:$G,$H$2),
SUMIFS('出荷記録１ 出荷先'!$K:$K,'出荷記録１ 出荷先'!$B:$B,"&gt;="&amp;N$7,'出荷記録１ 出荷先'!$B:$B,"&lt;="&amp;N$7+6,'出荷記録１ 出荷先'!$D:$D,$H$1,'出荷記録１ 出荷先'!$E:$E,$H26,'出荷記録１ 出荷先'!$G:$G,$H$2)/SUMIFS('出荷記録１ 出荷先'!$J:$J,'出荷記録１ 出荷先'!$B:$B,"&gt;="&amp;N$7,'出荷記録１ 出荷先'!$B:$B,"&lt;="&amp;N$7+6,'出荷記録１ 出荷先'!$D:$D,$H$1,'出荷記録１ 出荷先'!$E:$E,$H26,'出荷記録１ 出荷先'!$G:$G,$H$2)*VLOOKUP($H$3,$C:$D,2,FALSE)
)),"")</f>
        <v/>
      </c>
      <c r="O26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出荷先'!$E:$E,$H26,'出荷記録１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出荷先'!$E:$E,$H26,'出荷記録１ 出荷先'!$G:$G,$H$2),
SUMIFS('出荷記録１ 出荷先'!$K:$K,'出荷記録１ 出荷先'!$B:$B,"&gt;="&amp;O$7,'出荷記録１ 出荷先'!$B:$B,"&lt;="&amp;O$7+6,'出荷記録１ 出荷先'!$D:$D,$H$1,'出荷記録１ 出荷先'!$E:$E,$H26,'出荷記録１ 出荷先'!$G:$G,$H$2)/SUMIFS('出荷記録１ 出荷先'!$J:$J,'出荷記録１ 出荷先'!$B:$B,"&gt;="&amp;O$7,'出荷記録１ 出荷先'!$B:$B,"&lt;="&amp;O$7+6,'出荷記録１ 出荷先'!$D:$D,$H$1,'出荷記録１ 出荷先'!$E:$E,$H26,'出荷記録１ 出荷先'!$G:$G,$H$2)*VLOOKUP($H$3,$C:$D,2,FALSE)
)),"")</f>
        <v/>
      </c>
      <c r="P26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出荷先'!$E:$E,$H26,'出荷記録１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出荷先'!$E:$E,$H26,'出荷記録１ 出荷先'!$G:$G,$H$2),
SUMIFS('出荷記録１ 出荷先'!$K:$K,'出荷記録１ 出荷先'!$B:$B,"&gt;="&amp;P$7,'出荷記録１ 出荷先'!$B:$B,"&lt;="&amp;P$7+6,'出荷記録１ 出荷先'!$D:$D,$H$1,'出荷記録１ 出荷先'!$E:$E,$H26,'出荷記録１ 出荷先'!$G:$G,$H$2)/SUMIFS('出荷記録１ 出荷先'!$J:$J,'出荷記録１ 出荷先'!$B:$B,"&gt;="&amp;P$7,'出荷記録１ 出荷先'!$B:$B,"&lt;="&amp;P$7+6,'出荷記録１ 出荷先'!$D:$D,$H$1,'出荷記録１ 出荷先'!$E:$E,$H26,'出荷記録１ 出荷先'!$G:$G,$H$2)*VLOOKUP($H$3,$C:$D,2,FALSE)
)),"")</f>
        <v/>
      </c>
      <c r="Q26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出荷先'!$E:$E,$H26,'出荷記録１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出荷先'!$E:$E,$H26,'出荷記録１ 出荷先'!$G:$G,$H$2),
SUMIFS('出荷記録１ 出荷先'!$K:$K,'出荷記録１ 出荷先'!$B:$B,"&gt;="&amp;Q$7,'出荷記録１ 出荷先'!$B:$B,"&lt;="&amp;Q$7+6,'出荷記録１ 出荷先'!$D:$D,$H$1,'出荷記録１ 出荷先'!$E:$E,$H26,'出荷記録１ 出荷先'!$G:$G,$H$2)/SUMIFS('出荷記録１ 出荷先'!$J:$J,'出荷記録１ 出荷先'!$B:$B,"&gt;="&amp;Q$7,'出荷記録１ 出荷先'!$B:$B,"&lt;="&amp;Q$7+6,'出荷記録１ 出荷先'!$D:$D,$H$1,'出荷記録１ 出荷先'!$E:$E,$H26,'出荷記録１ 出荷先'!$G:$G,$H$2)*VLOOKUP($H$3,$C:$D,2,FALSE)
)),"")</f>
        <v/>
      </c>
      <c r="R26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出荷先'!$E:$E,$H26,'出荷記録１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出荷先'!$E:$E,$H26,'出荷記録１ 出荷先'!$G:$G,$H$2),
SUMIFS('出荷記録１ 出荷先'!$K:$K,'出荷記録１ 出荷先'!$B:$B,"&gt;="&amp;R$7,'出荷記録１ 出荷先'!$B:$B,"&lt;="&amp;R$7+6,'出荷記録１ 出荷先'!$D:$D,$H$1,'出荷記録１ 出荷先'!$E:$E,$H26,'出荷記録１ 出荷先'!$G:$G,$H$2)/SUMIFS('出荷記録１ 出荷先'!$J:$J,'出荷記録１ 出荷先'!$B:$B,"&gt;="&amp;R$7,'出荷記録１ 出荷先'!$B:$B,"&lt;="&amp;R$7+6,'出荷記録１ 出荷先'!$D:$D,$H$1,'出荷記録１ 出荷先'!$E:$E,$H26,'出荷記録１ 出荷先'!$G:$G,$H$2)*VLOOKUP($H$3,$C:$D,2,FALSE)
)),"")</f>
        <v/>
      </c>
      <c r="S26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出荷先'!$E:$E,$H26,'出荷記録１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出荷先'!$E:$E,$H26,'出荷記録１ 出荷先'!$G:$G,$H$2),
SUMIFS('出荷記録１ 出荷先'!$K:$K,'出荷記録１ 出荷先'!$B:$B,"&gt;="&amp;S$7,'出荷記録１ 出荷先'!$B:$B,"&lt;="&amp;S$7+6,'出荷記録１ 出荷先'!$D:$D,$H$1,'出荷記録１ 出荷先'!$E:$E,$H26,'出荷記録１ 出荷先'!$G:$G,$H$2)/SUMIFS('出荷記録１ 出荷先'!$J:$J,'出荷記録１ 出荷先'!$B:$B,"&gt;="&amp;S$7,'出荷記録１ 出荷先'!$B:$B,"&lt;="&amp;S$7+6,'出荷記録１ 出荷先'!$D:$D,$H$1,'出荷記録１ 出荷先'!$E:$E,$H26,'出荷記録１ 出荷先'!$G:$G,$H$2)*VLOOKUP($H$3,$C:$D,2,FALSE)
)),"")</f>
        <v/>
      </c>
      <c r="T26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出荷先'!$E:$E,$H26,'出荷記録１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出荷先'!$E:$E,$H26,'出荷記録１ 出荷先'!$G:$G,$H$2),
SUMIFS('出荷記録１ 出荷先'!$K:$K,'出荷記録１ 出荷先'!$B:$B,"&gt;="&amp;T$7,'出荷記録１ 出荷先'!$B:$B,"&lt;="&amp;T$7+6,'出荷記録１ 出荷先'!$D:$D,$H$1,'出荷記録１ 出荷先'!$E:$E,$H26,'出荷記録１ 出荷先'!$G:$G,$H$2)/SUMIFS('出荷記録１ 出荷先'!$J:$J,'出荷記録１ 出荷先'!$B:$B,"&gt;="&amp;T$7,'出荷記録１ 出荷先'!$B:$B,"&lt;="&amp;T$7+6,'出荷記録１ 出荷先'!$D:$D,$H$1,'出荷記録１ 出荷先'!$E:$E,$H26,'出荷記録１ 出荷先'!$G:$G,$H$2)*VLOOKUP($H$3,$C:$D,2,FALSE)
)),"")</f>
        <v/>
      </c>
      <c r="U26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出荷先'!$E:$E,$H26,'出荷記録１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出荷先'!$E:$E,$H26,'出荷記録１ 出荷先'!$G:$G,$H$2),
SUMIFS('出荷記録１ 出荷先'!$K:$K,'出荷記録１ 出荷先'!$B:$B,"&gt;="&amp;U$7,'出荷記録１ 出荷先'!$B:$B,"&lt;="&amp;U$7+6,'出荷記録１ 出荷先'!$D:$D,$H$1,'出荷記録１ 出荷先'!$E:$E,$H26,'出荷記録１ 出荷先'!$G:$G,$H$2)/SUMIFS('出荷記録１ 出荷先'!$J:$J,'出荷記録１ 出荷先'!$B:$B,"&gt;="&amp;U$7,'出荷記録１ 出荷先'!$B:$B,"&lt;="&amp;U$7+6,'出荷記録１ 出荷先'!$D:$D,$H$1,'出荷記録１ 出荷先'!$E:$E,$H26,'出荷記録１ 出荷先'!$G:$G,$H$2)*VLOOKUP($H$3,$C:$D,2,FALSE)
)),"")</f>
        <v/>
      </c>
    </row>
    <row r="27" spans="7:21" x14ac:dyDescent="0.4">
      <c r="G27">
        <v>18</v>
      </c>
      <c r="H27" s="46"/>
      <c r="I27" s="31" t="str">
        <f>IF(H27="","",
IFERROR(
IF($H$4="単位あたりの数量",
SUMIFS('出荷記録１ 出荷先'!$J:$J,'出荷記録１ 出荷先'!$D:$D,$H$1,'出荷記録１ 出荷先'!$E:$E,$H27,'出荷記録１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出荷先'!$E:$E,$H27,'出荷記録１ 出荷先'!$G:$G,$H$2,'出荷記録１ 出荷先'!B:B,"&gt;="&amp;$H$5,'出荷記録１ 出荷先'!B:B,"&lt;="&amp;$H$6),
SUMIFS('出荷記録１ 出荷先'!$K:$K,'出荷記録１ 出荷先'!$D:$D,$H$1,'出荷記録１ 出荷先'!$E:$E,$H27,'出荷記録１ 出荷先'!$G:$G,$H$2,'出荷記録１ 出荷先'!B:B,"&gt;="&amp;$H$5,'出荷記録１ 出荷先'!B:B,"&lt;="&amp;$H$6)/SUMIFS('出荷記録１ 出荷先'!$J:$J,'出荷記録１ 出荷先'!$D:$D,$H$1,'出荷記録１ 出荷先'!$E:$E,$H27,'出荷記録１ 出荷先'!$G:$G,$H$2,'出荷記録１ 出荷先'!B:B,"&gt;="&amp;$H$5,'出荷記録１ 出荷先'!B:B,"&lt;="&amp;$H$6)*VLOOKUP($H$3,$C:$D,2,FALSE)
)),""))</f>
        <v/>
      </c>
      <c r="J27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出荷先'!$E:$E,$H27,'出荷記録１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出荷先'!$E:$E,$H27,'出荷記録１ 出荷先'!$G:$G,$H$2),
SUMIFS('出荷記録１ 出荷先'!$K:$K,'出荷記録１ 出荷先'!$B:$B,"&gt;="&amp;J$7,'出荷記録１ 出荷先'!$B:$B,"&lt;="&amp;J$7+6,'出荷記録１ 出荷先'!$D:$D,$H$1,'出荷記録１ 出荷先'!$E:$E,$H27,'出荷記録１ 出荷先'!$G:$G,$H$2)/SUMIFS('出荷記録１ 出荷先'!$J:$J,'出荷記録１ 出荷先'!$B:$B,"&gt;="&amp;J$7,'出荷記録１ 出荷先'!$B:$B,"&lt;="&amp;J$7+6,'出荷記録１ 出荷先'!$D:$D,$H$1,'出荷記録１ 出荷先'!$E:$E,$H27,'出荷記録１ 出荷先'!$G:$G,$H$2)*VLOOKUP($H$3,$C:$D,2,FALSE)
)),"")</f>
        <v/>
      </c>
      <c r="K27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出荷先'!$E:$E,$H27,'出荷記録１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出荷先'!$E:$E,$H27,'出荷記録１ 出荷先'!$G:$G,$H$2),
SUMIFS('出荷記録１ 出荷先'!$K:$K,'出荷記録１ 出荷先'!$B:$B,"&gt;="&amp;K$7,'出荷記録１ 出荷先'!$B:$B,"&lt;="&amp;K$7+6,'出荷記録１ 出荷先'!$D:$D,$H$1,'出荷記録１ 出荷先'!$E:$E,$H27,'出荷記録１ 出荷先'!$G:$G,$H$2)/SUMIFS('出荷記録１ 出荷先'!$J:$J,'出荷記録１ 出荷先'!$B:$B,"&gt;="&amp;K$7,'出荷記録１ 出荷先'!$B:$B,"&lt;="&amp;K$7+6,'出荷記録１ 出荷先'!$D:$D,$H$1,'出荷記録１ 出荷先'!$E:$E,$H27,'出荷記録１ 出荷先'!$G:$G,$H$2)*VLOOKUP($H$3,$C:$D,2,FALSE)
)),"")</f>
        <v/>
      </c>
      <c r="L27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出荷先'!$E:$E,$H27,'出荷記録１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出荷先'!$E:$E,$H27,'出荷記録１ 出荷先'!$G:$G,$H$2),
SUMIFS('出荷記録１ 出荷先'!$K:$K,'出荷記録１ 出荷先'!$B:$B,"&gt;="&amp;L$7,'出荷記録１ 出荷先'!$B:$B,"&lt;="&amp;L$7+6,'出荷記録１ 出荷先'!$D:$D,$H$1,'出荷記録１ 出荷先'!$E:$E,$H27,'出荷記録１ 出荷先'!$G:$G,$H$2)/SUMIFS('出荷記録１ 出荷先'!$J:$J,'出荷記録１ 出荷先'!$B:$B,"&gt;="&amp;L$7,'出荷記録１ 出荷先'!$B:$B,"&lt;="&amp;L$7+6,'出荷記録１ 出荷先'!$D:$D,$H$1,'出荷記録１ 出荷先'!$E:$E,$H27,'出荷記録１ 出荷先'!$G:$G,$H$2)*VLOOKUP($H$3,$C:$D,2,FALSE)
)),"")</f>
        <v/>
      </c>
      <c r="M27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出荷先'!$E:$E,$H27,'出荷記録１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出荷先'!$E:$E,$H27,'出荷記録１ 出荷先'!$G:$G,$H$2),
SUMIFS('出荷記録１ 出荷先'!$K:$K,'出荷記録１ 出荷先'!$B:$B,"&gt;="&amp;M$7,'出荷記録１ 出荷先'!$B:$B,"&lt;="&amp;M$7+6,'出荷記録１ 出荷先'!$D:$D,$H$1,'出荷記録１ 出荷先'!$E:$E,$H27,'出荷記録１ 出荷先'!$G:$G,$H$2)/SUMIFS('出荷記録１ 出荷先'!$J:$J,'出荷記録１ 出荷先'!$B:$B,"&gt;="&amp;M$7,'出荷記録１ 出荷先'!$B:$B,"&lt;="&amp;M$7+6,'出荷記録１ 出荷先'!$D:$D,$H$1,'出荷記録１ 出荷先'!$E:$E,$H27,'出荷記録１ 出荷先'!$G:$G,$H$2)*VLOOKUP($H$3,$C:$D,2,FALSE)
)),"")</f>
        <v/>
      </c>
      <c r="N27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出荷先'!$E:$E,$H27,'出荷記録１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出荷先'!$E:$E,$H27,'出荷記録１ 出荷先'!$G:$G,$H$2),
SUMIFS('出荷記録１ 出荷先'!$K:$K,'出荷記録１ 出荷先'!$B:$B,"&gt;="&amp;N$7,'出荷記録１ 出荷先'!$B:$B,"&lt;="&amp;N$7+6,'出荷記録１ 出荷先'!$D:$D,$H$1,'出荷記録１ 出荷先'!$E:$E,$H27,'出荷記録１ 出荷先'!$G:$G,$H$2)/SUMIFS('出荷記録１ 出荷先'!$J:$J,'出荷記録１ 出荷先'!$B:$B,"&gt;="&amp;N$7,'出荷記録１ 出荷先'!$B:$B,"&lt;="&amp;N$7+6,'出荷記録１ 出荷先'!$D:$D,$H$1,'出荷記録１ 出荷先'!$E:$E,$H27,'出荷記録１ 出荷先'!$G:$G,$H$2)*VLOOKUP($H$3,$C:$D,2,FALSE)
)),"")</f>
        <v/>
      </c>
      <c r="O27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出荷先'!$E:$E,$H27,'出荷記録１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出荷先'!$E:$E,$H27,'出荷記録１ 出荷先'!$G:$G,$H$2),
SUMIFS('出荷記録１ 出荷先'!$K:$K,'出荷記録１ 出荷先'!$B:$B,"&gt;="&amp;O$7,'出荷記録１ 出荷先'!$B:$B,"&lt;="&amp;O$7+6,'出荷記録１ 出荷先'!$D:$D,$H$1,'出荷記録１ 出荷先'!$E:$E,$H27,'出荷記録１ 出荷先'!$G:$G,$H$2)/SUMIFS('出荷記録１ 出荷先'!$J:$J,'出荷記録１ 出荷先'!$B:$B,"&gt;="&amp;O$7,'出荷記録１ 出荷先'!$B:$B,"&lt;="&amp;O$7+6,'出荷記録１ 出荷先'!$D:$D,$H$1,'出荷記録１ 出荷先'!$E:$E,$H27,'出荷記録１ 出荷先'!$G:$G,$H$2)*VLOOKUP($H$3,$C:$D,2,FALSE)
)),"")</f>
        <v/>
      </c>
      <c r="P27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出荷先'!$E:$E,$H27,'出荷記録１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出荷先'!$E:$E,$H27,'出荷記録１ 出荷先'!$G:$G,$H$2),
SUMIFS('出荷記録１ 出荷先'!$K:$K,'出荷記録１ 出荷先'!$B:$B,"&gt;="&amp;P$7,'出荷記録１ 出荷先'!$B:$B,"&lt;="&amp;P$7+6,'出荷記録１ 出荷先'!$D:$D,$H$1,'出荷記録１ 出荷先'!$E:$E,$H27,'出荷記録１ 出荷先'!$G:$G,$H$2)/SUMIFS('出荷記録１ 出荷先'!$J:$J,'出荷記録１ 出荷先'!$B:$B,"&gt;="&amp;P$7,'出荷記録１ 出荷先'!$B:$B,"&lt;="&amp;P$7+6,'出荷記録１ 出荷先'!$D:$D,$H$1,'出荷記録１ 出荷先'!$E:$E,$H27,'出荷記録１ 出荷先'!$G:$G,$H$2)*VLOOKUP($H$3,$C:$D,2,FALSE)
)),"")</f>
        <v/>
      </c>
      <c r="Q27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出荷先'!$E:$E,$H27,'出荷記録１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出荷先'!$E:$E,$H27,'出荷記録１ 出荷先'!$G:$G,$H$2),
SUMIFS('出荷記録１ 出荷先'!$K:$K,'出荷記録１ 出荷先'!$B:$B,"&gt;="&amp;Q$7,'出荷記録１ 出荷先'!$B:$B,"&lt;="&amp;Q$7+6,'出荷記録１ 出荷先'!$D:$D,$H$1,'出荷記録１ 出荷先'!$E:$E,$H27,'出荷記録１ 出荷先'!$G:$G,$H$2)/SUMIFS('出荷記録１ 出荷先'!$J:$J,'出荷記録１ 出荷先'!$B:$B,"&gt;="&amp;Q$7,'出荷記録１ 出荷先'!$B:$B,"&lt;="&amp;Q$7+6,'出荷記録１ 出荷先'!$D:$D,$H$1,'出荷記録１ 出荷先'!$E:$E,$H27,'出荷記録１ 出荷先'!$G:$G,$H$2)*VLOOKUP($H$3,$C:$D,2,FALSE)
)),"")</f>
        <v/>
      </c>
      <c r="R27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出荷先'!$E:$E,$H27,'出荷記録１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出荷先'!$E:$E,$H27,'出荷記録１ 出荷先'!$G:$G,$H$2),
SUMIFS('出荷記録１ 出荷先'!$K:$K,'出荷記録１ 出荷先'!$B:$B,"&gt;="&amp;R$7,'出荷記録１ 出荷先'!$B:$B,"&lt;="&amp;R$7+6,'出荷記録１ 出荷先'!$D:$D,$H$1,'出荷記録１ 出荷先'!$E:$E,$H27,'出荷記録１ 出荷先'!$G:$G,$H$2)/SUMIFS('出荷記録１ 出荷先'!$J:$J,'出荷記録１ 出荷先'!$B:$B,"&gt;="&amp;R$7,'出荷記録１ 出荷先'!$B:$B,"&lt;="&amp;R$7+6,'出荷記録１ 出荷先'!$D:$D,$H$1,'出荷記録１ 出荷先'!$E:$E,$H27,'出荷記録１ 出荷先'!$G:$G,$H$2)*VLOOKUP($H$3,$C:$D,2,FALSE)
)),"")</f>
        <v/>
      </c>
      <c r="S27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出荷先'!$E:$E,$H27,'出荷記録１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出荷先'!$E:$E,$H27,'出荷記録１ 出荷先'!$G:$G,$H$2),
SUMIFS('出荷記録１ 出荷先'!$K:$K,'出荷記録１ 出荷先'!$B:$B,"&gt;="&amp;S$7,'出荷記録１ 出荷先'!$B:$B,"&lt;="&amp;S$7+6,'出荷記録１ 出荷先'!$D:$D,$H$1,'出荷記録１ 出荷先'!$E:$E,$H27,'出荷記録１ 出荷先'!$G:$G,$H$2)/SUMIFS('出荷記録１ 出荷先'!$J:$J,'出荷記録１ 出荷先'!$B:$B,"&gt;="&amp;S$7,'出荷記録１ 出荷先'!$B:$B,"&lt;="&amp;S$7+6,'出荷記録１ 出荷先'!$D:$D,$H$1,'出荷記録１ 出荷先'!$E:$E,$H27,'出荷記録１ 出荷先'!$G:$G,$H$2)*VLOOKUP($H$3,$C:$D,2,FALSE)
)),"")</f>
        <v/>
      </c>
      <c r="T27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出荷先'!$E:$E,$H27,'出荷記録１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出荷先'!$E:$E,$H27,'出荷記録１ 出荷先'!$G:$G,$H$2),
SUMIFS('出荷記録１ 出荷先'!$K:$K,'出荷記録１ 出荷先'!$B:$B,"&gt;="&amp;T$7,'出荷記録１ 出荷先'!$B:$B,"&lt;="&amp;T$7+6,'出荷記録１ 出荷先'!$D:$D,$H$1,'出荷記録１ 出荷先'!$E:$E,$H27,'出荷記録１ 出荷先'!$G:$G,$H$2)/SUMIFS('出荷記録１ 出荷先'!$J:$J,'出荷記録１ 出荷先'!$B:$B,"&gt;="&amp;T$7,'出荷記録１ 出荷先'!$B:$B,"&lt;="&amp;T$7+6,'出荷記録１ 出荷先'!$D:$D,$H$1,'出荷記録１ 出荷先'!$E:$E,$H27,'出荷記録１ 出荷先'!$G:$G,$H$2)*VLOOKUP($H$3,$C:$D,2,FALSE)
)),"")</f>
        <v/>
      </c>
      <c r="U27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出荷先'!$E:$E,$H27,'出荷記録１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出荷先'!$E:$E,$H27,'出荷記録１ 出荷先'!$G:$G,$H$2),
SUMIFS('出荷記録１ 出荷先'!$K:$K,'出荷記録１ 出荷先'!$B:$B,"&gt;="&amp;U$7,'出荷記録１ 出荷先'!$B:$B,"&lt;="&amp;U$7+6,'出荷記録１ 出荷先'!$D:$D,$H$1,'出荷記録１ 出荷先'!$E:$E,$H27,'出荷記録１ 出荷先'!$G:$G,$H$2)/SUMIFS('出荷記録１ 出荷先'!$J:$J,'出荷記録１ 出荷先'!$B:$B,"&gt;="&amp;U$7,'出荷記録１ 出荷先'!$B:$B,"&lt;="&amp;U$7+6,'出荷記録１ 出荷先'!$D:$D,$H$1,'出荷記録１ 出荷先'!$E:$E,$H27,'出荷記録１ 出荷先'!$G:$G,$H$2)*VLOOKUP($H$3,$C:$D,2,FALSE)
)),"")</f>
        <v/>
      </c>
    </row>
    <row r="28" spans="7:21" x14ac:dyDescent="0.4">
      <c r="G28">
        <v>19</v>
      </c>
      <c r="H28" s="46"/>
      <c r="I28" s="31" t="str">
        <f>IF(H28="","",
IFERROR(
IF($H$4="単位あたりの数量",
SUMIFS('出荷記録１ 出荷先'!$J:$J,'出荷記録１ 出荷先'!$D:$D,$H$1,'出荷記録１ 出荷先'!$E:$E,$H28,'出荷記録１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出荷先'!$E:$E,$H28,'出荷記録１ 出荷先'!$G:$G,$H$2,'出荷記録１ 出荷先'!B:B,"&gt;="&amp;$H$5,'出荷記録１ 出荷先'!B:B,"&lt;="&amp;$H$6),
SUMIFS('出荷記録１ 出荷先'!$K:$K,'出荷記録１ 出荷先'!$D:$D,$H$1,'出荷記録１ 出荷先'!$E:$E,$H28,'出荷記録１ 出荷先'!$G:$G,$H$2,'出荷記録１ 出荷先'!B:B,"&gt;="&amp;$H$5,'出荷記録１ 出荷先'!B:B,"&lt;="&amp;$H$6)/SUMIFS('出荷記録１ 出荷先'!$J:$J,'出荷記録１ 出荷先'!$D:$D,$H$1,'出荷記録１ 出荷先'!$E:$E,$H28,'出荷記録１ 出荷先'!$G:$G,$H$2,'出荷記録１ 出荷先'!B:B,"&gt;="&amp;$H$5,'出荷記録１ 出荷先'!B:B,"&lt;="&amp;$H$6)*VLOOKUP($H$3,$C:$D,2,FALSE)
)),""))</f>
        <v/>
      </c>
      <c r="J28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出荷先'!$E:$E,$H28,'出荷記録１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出荷先'!$E:$E,$H28,'出荷記録１ 出荷先'!$G:$G,$H$2),
SUMIFS('出荷記録１ 出荷先'!$K:$K,'出荷記録１ 出荷先'!$B:$B,"&gt;="&amp;J$7,'出荷記録１ 出荷先'!$B:$B,"&lt;="&amp;J$7+6,'出荷記録１ 出荷先'!$D:$D,$H$1,'出荷記録１ 出荷先'!$E:$E,$H28,'出荷記録１ 出荷先'!$G:$G,$H$2)/SUMIFS('出荷記録１ 出荷先'!$J:$J,'出荷記録１ 出荷先'!$B:$B,"&gt;="&amp;J$7,'出荷記録１ 出荷先'!$B:$B,"&lt;="&amp;J$7+6,'出荷記録１ 出荷先'!$D:$D,$H$1,'出荷記録１ 出荷先'!$E:$E,$H28,'出荷記録１ 出荷先'!$G:$G,$H$2)*VLOOKUP($H$3,$C:$D,2,FALSE)
)),"")</f>
        <v/>
      </c>
      <c r="K28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出荷先'!$E:$E,$H28,'出荷記録１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出荷先'!$E:$E,$H28,'出荷記録１ 出荷先'!$G:$G,$H$2),
SUMIFS('出荷記録１ 出荷先'!$K:$K,'出荷記録１ 出荷先'!$B:$B,"&gt;="&amp;K$7,'出荷記録１ 出荷先'!$B:$B,"&lt;="&amp;K$7+6,'出荷記録１ 出荷先'!$D:$D,$H$1,'出荷記録１ 出荷先'!$E:$E,$H28,'出荷記録１ 出荷先'!$G:$G,$H$2)/SUMIFS('出荷記録１ 出荷先'!$J:$J,'出荷記録１ 出荷先'!$B:$B,"&gt;="&amp;K$7,'出荷記録１ 出荷先'!$B:$B,"&lt;="&amp;K$7+6,'出荷記録１ 出荷先'!$D:$D,$H$1,'出荷記録１ 出荷先'!$E:$E,$H28,'出荷記録１ 出荷先'!$G:$G,$H$2)*VLOOKUP($H$3,$C:$D,2,FALSE)
)),"")</f>
        <v/>
      </c>
      <c r="L28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出荷先'!$E:$E,$H28,'出荷記録１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出荷先'!$E:$E,$H28,'出荷記録１ 出荷先'!$G:$G,$H$2),
SUMIFS('出荷記録１ 出荷先'!$K:$K,'出荷記録１ 出荷先'!$B:$B,"&gt;="&amp;L$7,'出荷記録１ 出荷先'!$B:$B,"&lt;="&amp;L$7+6,'出荷記録１ 出荷先'!$D:$D,$H$1,'出荷記録１ 出荷先'!$E:$E,$H28,'出荷記録１ 出荷先'!$G:$G,$H$2)/SUMIFS('出荷記録１ 出荷先'!$J:$J,'出荷記録１ 出荷先'!$B:$B,"&gt;="&amp;L$7,'出荷記録１ 出荷先'!$B:$B,"&lt;="&amp;L$7+6,'出荷記録１ 出荷先'!$D:$D,$H$1,'出荷記録１ 出荷先'!$E:$E,$H28,'出荷記録１ 出荷先'!$G:$G,$H$2)*VLOOKUP($H$3,$C:$D,2,FALSE)
)),"")</f>
        <v/>
      </c>
      <c r="M28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出荷先'!$E:$E,$H28,'出荷記録１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出荷先'!$E:$E,$H28,'出荷記録１ 出荷先'!$G:$G,$H$2),
SUMIFS('出荷記録１ 出荷先'!$K:$K,'出荷記録１ 出荷先'!$B:$B,"&gt;="&amp;M$7,'出荷記録１ 出荷先'!$B:$B,"&lt;="&amp;M$7+6,'出荷記録１ 出荷先'!$D:$D,$H$1,'出荷記録１ 出荷先'!$E:$E,$H28,'出荷記録１ 出荷先'!$G:$G,$H$2)/SUMIFS('出荷記録１ 出荷先'!$J:$J,'出荷記録１ 出荷先'!$B:$B,"&gt;="&amp;M$7,'出荷記録１ 出荷先'!$B:$B,"&lt;="&amp;M$7+6,'出荷記録１ 出荷先'!$D:$D,$H$1,'出荷記録１ 出荷先'!$E:$E,$H28,'出荷記録１ 出荷先'!$G:$G,$H$2)*VLOOKUP($H$3,$C:$D,2,FALSE)
)),"")</f>
        <v/>
      </c>
      <c r="N28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出荷先'!$E:$E,$H28,'出荷記録１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出荷先'!$E:$E,$H28,'出荷記録１ 出荷先'!$G:$G,$H$2),
SUMIFS('出荷記録１ 出荷先'!$K:$K,'出荷記録１ 出荷先'!$B:$B,"&gt;="&amp;N$7,'出荷記録１ 出荷先'!$B:$B,"&lt;="&amp;N$7+6,'出荷記録１ 出荷先'!$D:$D,$H$1,'出荷記録１ 出荷先'!$E:$E,$H28,'出荷記録１ 出荷先'!$G:$G,$H$2)/SUMIFS('出荷記録１ 出荷先'!$J:$J,'出荷記録１ 出荷先'!$B:$B,"&gt;="&amp;N$7,'出荷記録１ 出荷先'!$B:$B,"&lt;="&amp;N$7+6,'出荷記録１ 出荷先'!$D:$D,$H$1,'出荷記録１ 出荷先'!$E:$E,$H28,'出荷記録１ 出荷先'!$G:$G,$H$2)*VLOOKUP($H$3,$C:$D,2,FALSE)
)),"")</f>
        <v/>
      </c>
      <c r="O28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出荷先'!$E:$E,$H28,'出荷記録１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出荷先'!$E:$E,$H28,'出荷記録１ 出荷先'!$G:$G,$H$2),
SUMIFS('出荷記録１ 出荷先'!$K:$K,'出荷記録１ 出荷先'!$B:$B,"&gt;="&amp;O$7,'出荷記録１ 出荷先'!$B:$B,"&lt;="&amp;O$7+6,'出荷記録１ 出荷先'!$D:$D,$H$1,'出荷記録１ 出荷先'!$E:$E,$H28,'出荷記録１ 出荷先'!$G:$G,$H$2)/SUMIFS('出荷記録１ 出荷先'!$J:$J,'出荷記録１ 出荷先'!$B:$B,"&gt;="&amp;O$7,'出荷記録１ 出荷先'!$B:$B,"&lt;="&amp;O$7+6,'出荷記録１ 出荷先'!$D:$D,$H$1,'出荷記録１ 出荷先'!$E:$E,$H28,'出荷記録１ 出荷先'!$G:$G,$H$2)*VLOOKUP($H$3,$C:$D,2,FALSE)
)),"")</f>
        <v/>
      </c>
      <c r="P28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出荷先'!$E:$E,$H28,'出荷記録１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出荷先'!$E:$E,$H28,'出荷記録１ 出荷先'!$G:$G,$H$2),
SUMIFS('出荷記録１ 出荷先'!$K:$K,'出荷記録１ 出荷先'!$B:$B,"&gt;="&amp;P$7,'出荷記録１ 出荷先'!$B:$B,"&lt;="&amp;P$7+6,'出荷記録１ 出荷先'!$D:$D,$H$1,'出荷記録１ 出荷先'!$E:$E,$H28,'出荷記録１ 出荷先'!$G:$G,$H$2)/SUMIFS('出荷記録１ 出荷先'!$J:$J,'出荷記録１ 出荷先'!$B:$B,"&gt;="&amp;P$7,'出荷記録１ 出荷先'!$B:$B,"&lt;="&amp;P$7+6,'出荷記録１ 出荷先'!$D:$D,$H$1,'出荷記録１ 出荷先'!$E:$E,$H28,'出荷記録１ 出荷先'!$G:$G,$H$2)*VLOOKUP($H$3,$C:$D,2,FALSE)
)),"")</f>
        <v/>
      </c>
      <c r="Q28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出荷先'!$E:$E,$H28,'出荷記録１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出荷先'!$E:$E,$H28,'出荷記録１ 出荷先'!$G:$G,$H$2),
SUMIFS('出荷記録１ 出荷先'!$K:$K,'出荷記録１ 出荷先'!$B:$B,"&gt;="&amp;Q$7,'出荷記録１ 出荷先'!$B:$B,"&lt;="&amp;Q$7+6,'出荷記録１ 出荷先'!$D:$D,$H$1,'出荷記録１ 出荷先'!$E:$E,$H28,'出荷記録１ 出荷先'!$G:$G,$H$2)/SUMIFS('出荷記録１ 出荷先'!$J:$J,'出荷記録１ 出荷先'!$B:$B,"&gt;="&amp;Q$7,'出荷記録１ 出荷先'!$B:$B,"&lt;="&amp;Q$7+6,'出荷記録１ 出荷先'!$D:$D,$H$1,'出荷記録１ 出荷先'!$E:$E,$H28,'出荷記録１ 出荷先'!$G:$G,$H$2)*VLOOKUP($H$3,$C:$D,2,FALSE)
)),"")</f>
        <v/>
      </c>
      <c r="R28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出荷先'!$E:$E,$H28,'出荷記録１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出荷先'!$E:$E,$H28,'出荷記録１ 出荷先'!$G:$G,$H$2),
SUMIFS('出荷記録１ 出荷先'!$K:$K,'出荷記録１ 出荷先'!$B:$B,"&gt;="&amp;R$7,'出荷記録１ 出荷先'!$B:$B,"&lt;="&amp;R$7+6,'出荷記録１ 出荷先'!$D:$D,$H$1,'出荷記録１ 出荷先'!$E:$E,$H28,'出荷記録１ 出荷先'!$G:$G,$H$2)/SUMIFS('出荷記録１ 出荷先'!$J:$J,'出荷記録１ 出荷先'!$B:$B,"&gt;="&amp;R$7,'出荷記録１ 出荷先'!$B:$B,"&lt;="&amp;R$7+6,'出荷記録１ 出荷先'!$D:$D,$H$1,'出荷記録１ 出荷先'!$E:$E,$H28,'出荷記録１ 出荷先'!$G:$G,$H$2)*VLOOKUP($H$3,$C:$D,2,FALSE)
)),"")</f>
        <v/>
      </c>
      <c r="S28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出荷先'!$E:$E,$H28,'出荷記録１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出荷先'!$E:$E,$H28,'出荷記録１ 出荷先'!$G:$G,$H$2),
SUMIFS('出荷記録１ 出荷先'!$K:$K,'出荷記録１ 出荷先'!$B:$B,"&gt;="&amp;S$7,'出荷記録１ 出荷先'!$B:$B,"&lt;="&amp;S$7+6,'出荷記録１ 出荷先'!$D:$D,$H$1,'出荷記録１ 出荷先'!$E:$E,$H28,'出荷記録１ 出荷先'!$G:$G,$H$2)/SUMIFS('出荷記録１ 出荷先'!$J:$J,'出荷記録１ 出荷先'!$B:$B,"&gt;="&amp;S$7,'出荷記録１ 出荷先'!$B:$B,"&lt;="&amp;S$7+6,'出荷記録１ 出荷先'!$D:$D,$H$1,'出荷記録１ 出荷先'!$E:$E,$H28,'出荷記録１ 出荷先'!$G:$G,$H$2)*VLOOKUP($H$3,$C:$D,2,FALSE)
)),"")</f>
        <v/>
      </c>
      <c r="T28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出荷先'!$E:$E,$H28,'出荷記録１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出荷先'!$E:$E,$H28,'出荷記録１ 出荷先'!$G:$G,$H$2),
SUMIFS('出荷記録１ 出荷先'!$K:$K,'出荷記録１ 出荷先'!$B:$B,"&gt;="&amp;T$7,'出荷記録１ 出荷先'!$B:$B,"&lt;="&amp;T$7+6,'出荷記録１ 出荷先'!$D:$D,$H$1,'出荷記録１ 出荷先'!$E:$E,$H28,'出荷記録１ 出荷先'!$G:$G,$H$2)/SUMIFS('出荷記録１ 出荷先'!$J:$J,'出荷記録１ 出荷先'!$B:$B,"&gt;="&amp;T$7,'出荷記録１ 出荷先'!$B:$B,"&lt;="&amp;T$7+6,'出荷記録１ 出荷先'!$D:$D,$H$1,'出荷記録１ 出荷先'!$E:$E,$H28,'出荷記録１ 出荷先'!$G:$G,$H$2)*VLOOKUP($H$3,$C:$D,2,FALSE)
)),"")</f>
        <v/>
      </c>
      <c r="U28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出荷先'!$E:$E,$H28,'出荷記録１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出荷先'!$E:$E,$H28,'出荷記録１ 出荷先'!$G:$G,$H$2),
SUMIFS('出荷記録１ 出荷先'!$K:$K,'出荷記録１ 出荷先'!$B:$B,"&gt;="&amp;U$7,'出荷記録１ 出荷先'!$B:$B,"&lt;="&amp;U$7+6,'出荷記録１ 出荷先'!$D:$D,$H$1,'出荷記録１ 出荷先'!$E:$E,$H28,'出荷記録１ 出荷先'!$G:$G,$H$2)/SUMIFS('出荷記録１ 出荷先'!$J:$J,'出荷記録１ 出荷先'!$B:$B,"&gt;="&amp;U$7,'出荷記録１ 出荷先'!$B:$B,"&lt;="&amp;U$7+6,'出荷記録１ 出荷先'!$D:$D,$H$1,'出荷記録１ 出荷先'!$E:$E,$H28,'出荷記録１ 出荷先'!$G:$G,$H$2)*VLOOKUP($H$3,$C:$D,2,FALSE)
)),"")</f>
        <v/>
      </c>
    </row>
    <row r="29" spans="7:21" x14ac:dyDescent="0.4">
      <c r="G29">
        <v>20</v>
      </c>
      <c r="H29" s="46"/>
      <c r="I29" s="31" t="str">
        <f>IF(H29="","",
IFERROR(
IF($H$4="単位あたりの数量",
SUMIFS('出荷記録１ 出荷先'!$J:$J,'出荷記録１ 出荷先'!$D:$D,$H$1,'出荷記録１ 出荷先'!$E:$E,$H29,'出荷記録１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出荷先'!$E:$E,$H29,'出荷記録１ 出荷先'!$G:$G,$H$2,'出荷記録１ 出荷先'!B:B,"&gt;="&amp;$H$5,'出荷記録１ 出荷先'!B:B,"&lt;="&amp;$H$6),
SUMIFS('出荷記録１ 出荷先'!$K:$K,'出荷記録１ 出荷先'!$D:$D,$H$1,'出荷記録１ 出荷先'!$E:$E,$H29,'出荷記録１ 出荷先'!$G:$G,$H$2,'出荷記録１ 出荷先'!B:B,"&gt;="&amp;$H$5,'出荷記録１ 出荷先'!B:B,"&lt;="&amp;$H$6)/SUMIFS('出荷記録１ 出荷先'!$J:$J,'出荷記録１ 出荷先'!$D:$D,$H$1,'出荷記録１ 出荷先'!$E:$E,$H29,'出荷記録１ 出荷先'!$G:$G,$H$2,'出荷記録１ 出荷先'!B:B,"&gt;="&amp;$H$5,'出荷記録１ 出荷先'!B:B,"&lt;="&amp;$H$6)*VLOOKUP($H$3,$C:$D,2,FALSE)
)),""))</f>
        <v/>
      </c>
      <c r="J29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出荷先'!$E:$E,$H29,'出荷記録１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出荷先'!$E:$E,$H29,'出荷記録１ 出荷先'!$G:$G,$H$2),
SUMIFS('出荷記録１ 出荷先'!$K:$K,'出荷記録１ 出荷先'!$B:$B,"&gt;="&amp;J$7,'出荷記録１ 出荷先'!$B:$B,"&lt;="&amp;J$7+6,'出荷記録１ 出荷先'!$D:$D,$H$1,'出荷記録１ 出荷先'!$E:$E,$H29,'出荷記録１ 出荷先'!$G:$G,$H$2)/SUMIFS('出荷記録１ 出荷先'!$J:$J,'出荷記録１ 出荷先'!$B:$B,"&gt;="&amp;J$7,'出荷記録１ 出荷先'!$B:$B,"&lt;="&amp;J$7+6,'出荷記録１ 出荷先'!$D:$D,$H$1,'出荷記録１ 出荷先'!$E:$E,$H29,'出荷記録１ 出荷先'!$G:$G,$H$2)*VLOOKUP($H$3,$C:$D,2,FALSE)
)),"")</f>
        <v/>
      </c>
      <c r="K29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出荷先'!$E:$E,$H29,'出荷記録１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出荷先'!$E:$E,$H29,'出荷記録１ 出荷先'!$G:$G,$H$2),
SUMIFS('出荷記録１ 出荷先'!$K:$K,'出荷記録１ 出荷先'!$B:$B,"&gt;="&amp;K$7,'出荷記録１ 出荷先'!$B:$B,"&lt;="&amp;K$7+6,'出荷記録１ 出荷先'!$D:$D,$H$1,'出荷記録１ 出荷先'!$E:$E,$H29,'出荷記録１ 出荷先'!$G:$G,$H$2)/SUMIFS('出荷記録１ 出荷先'!$J:$J,'出荷記録１ 出荷先'!$B:$B,"&gt;="&amp;K$7,'出荷記録１ 出荷先'!$B:$B,"&lt;="&amp;K$7+6,'出荷記録１ 出荷先'!$D:$D,$H$1,'出荷記録１ 出荷先'!$E:$E,$H29,'出荷記録１ 出荷先'!$G:$G,$H$2)*VLOOKUP($H$3,$C:$D,2,FALSE)
)),"")</f>
        <v/>
      </c>
      <c r="L29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出荷先'!$E:$E,$H29,'出荷記録１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出荷先'!$E:$E,$H29,'出荷記録１ 出荷先'!$G:$G,$H$2),
SUMIFS('出荷記録１ 出荷先'!$K:$K,'出荷記録１ 出荷先'!$B:$B,"&gt;="&amp;L$7,'出荷記録１ 出荷先'!$B:$B,"&lt;="&amp;L$7+6,'出荷記録１ 出荷先'!$D:$D,$H$1,'出荷記録１ 出荷先'!$E:$E,$H29,'出荷記録１ 出荷先'!$G:$G,$H$2)/SUMIFS('出荷記録１ 出荷先'!$J:$J,'出荷記録１ 出荷先'!$B:$B,"&gt;="&amp;L$7,'出荷記録１ 出荷先'!$B:$B,"&lt;="&amp;L$7+6,'出荷記録１ 出荷先'!$D:$D,$H$1,'出荷記録１ 出荷先'!$E:$E,$H29,'出荷記録１ 出荷先'!$G:$G,$H$2)*VLOOKUP($H$3,$C:$D,2,FALSE)
)),"")</f>
        <v/>
      </c>
      <c r="M29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出荷先'!$E:$E,$H29,'出荷記録１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出荷先'!$E:$E,$H29,'出荷記録１ 出荷先'!$G:$G,$H$2),
SUMIFS('出荷記録１ 出荷先'!$K:$K,'出荷記録１ 出荷先'!$B:$B,"&gt;="&amp;M$7,'出荷記録１ 出荷先'!$B:$B,"&lt;="&amp;M$7+6,'出荷記録１ 出荷先'!$D:$D,$H$1,'出荷記録１ 出荷先'!$E:$E,$H29,'出荷記録１ 出荷先'!$G:$G,$H$2)/SUMIFS('出荷記録１ 出荷先'!$J:$J,'出荷記録１ 出荷先'!$B:$B,"&gt;="&amp;M$7,'出荷記録１ 出荷先'!$B:$B,"&lt;="&amp;M$7+6,'出荷記録１ 出荷先'!$D:$D,$H$1,'出荷記録１ 出荷先'!$E:$E,$H29,'出荷記録１ 出荷先'!$G:$G,$H$2)*VLOOKUP($H$3,$C:$D,2,FALSE)
)),"")</f>
        <v/>
      </c>
      <c r="N29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出荷先'!$E:$E,$H29,'出荷記録１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出荷先'!$E:$E,$H29,'出荷記録１ 出荷先'!$G:$G,$H$2),
SUMIFS('出荷記録１ 出荷先'!$K:$K,'出荷記録１ 出荷先'!$B:$B,"&gt;="&amp;N$7,'出荷記録１ 出荷先'!$B:$B,"&lt;="&amp;N$7+6,'出荷記録１ 出荷先'!$D:$D,$H$1,'出荷記録１ 出荷先'!$E:$E,$H29,'出荷記録１ 出荷先'!$G:$G,$H$2)/SUMIFS('出荷記録１ 出荷先'!$J:$J,'出荷記録１ 出荷先'!$B:$B,"&gt;="&amp;N$7,'出荷記録１ 出荷先'!$B:$B,"&lt;="&amp;N$7+6,'出荷記録１ 出荷先'!$D:$D,$H$1,'出荷記録１ 出荷先'!$E:$E,$H29,'出荷記録１ 出荷先'!$G:$G,$H$2)*VLOOKUP($H$3,$C:$D,2,FALSE)
)),"")</f>
        <v/>
      </c>
      <c r="O29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出荷先'!$E:$E,$H29,'出荷記録１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出荷先'!$E:$E,$H29,'出荷記録１ 出荷先'!$G:$G,$H$2),
SUMIFS('出荷記録１ 出荷先'!$K:$K,'出荷記録１ 出荷先'!$B:$B,"&gt;="&amp;O$7,'出荷記録１ 出荷先'!$B:$B,"&lt;="&amp;O$7+6,'出荷記録１ 出荷先'!$D:$D,$H$1,'出荷記録１ 出荷先'!$E:$E,$H29,'出荷記録１ 出荷先'!$G:$G,$H$2)/SUMIFS('出荷記録１ 出荷先'!$J:$J,'出荷記録１ 出荷先'!$B:$B,"&gt;="&amp;O$7,'出荷記録１ 出荷先'!$B:$B,"&lt;="&amp;O$7+6,'出荷記録１ 出荷先'!$D:$D,$H$1,'出荷記録１ 出荷先'!$E:$E,$H29,'出荷記録１ 出荷先'!$G:$G,$H$2)*VLOOKUP($H$3,$C:$D,2,FALSE)
)),"")</f>
        <v/>
      </c>
      <c r="P29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出荷先'!$E:$E,$H29,'出荷記録１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出荷先'!$E:$E,$H29,'出荷記録１ 出荷先'!$G:$G,$H$2),
SUMIFS('出荷記録１ 出荷先'!$K:$K,'出荷記録１ 出荷先'!$B:$B,"&gt;="&amp;P$7,'出荷記録１ 出荷先'!$B:$B,"&lt;="&amp;P$7+6,'出荷記録１ 出荷先'!$D:$D,$H$1,'出荷記録１ 出荷先'!$E:$E,$H29,'出荷記録１ 出荷先'!$G:$G,$H$2)/SUMIFS('出荷記録１ 出荷先'!$J:$J,'出荷記録１ 出荷先'!$B:$B,"&gt;="&amp;P$7,'出荷記録１ 出荷先'!$B:$B,"&lt;="&amp;P$7+6,'出荷記録１ 出荷先'!$D:$D,$H$1,'出荷記録１ 出荷先'!$E:$E,$H29,'出荷記録１ 出荷先'!$G:$G,$H$2)*VLOOKUP($H$3,$C:$D,2,FALSE)
)),"")</f>
        <v/>
      </c>
      <c r="Q29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出荷先'!$E:$E,$H29,'出荷記録１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出荷先'!$E:$E,$H29,'出荷記録１ 出荷先'!$G:$G,$H$2),
SUMIFS('出荷記録１ 出荷先'!$K:$K,'出荷記録１ 出荷先'!$B:$B,"&gt;="&amp;Q$7,'出荷記録１ 出荷先'!$B:$B,"&lt;="&amp;Q$7+6,'出荷記録１ 出荷先'!$D:$D,$H$1,'出荷記録１ 出荷先'!$E:$E,$H29,'出荷記録１ 出荷先'!$G:$G,$H$2)/SUMIFS('出荷記録１ 出荷先'!$J:$J,'出荷記録１ 出荷先'!$B:$B,"&gt;="&amp;Q$7,'出荷記録１ 出荷先'!$B:$B,"&lt;="&amp;Q$7+6,'出荷記録１ 出荷先'!$D:$D,$H$1,'出荷記録１ 出荷先'!$E:$E,$H29,'出荷記録１ 出荷先'!$G:$G,$H$2)*VLOOKUP($H$3,$C:$D,2,FALSE)
)),"")</f>
        <v/>
      </c>
      <c r="R29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出荷先'!$E:$E,$H29,'出荷記録１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出荷先'!$E:$E,$H29,'出荷記録１ 出荷先'!$G:$G,$H$2),
SUMIFS('出荷記録１ 出荷先'!$K:$K,'出荷記録１ 出荷先'!$B:$B,"&gt;="&amp;R$7,'出荷記録１ 出荷先'!$B:$B,"&lt;="&amp;R$7+6,'出荷記録１ 出荷先'!$D:$D,$H$1,'出荷記録１ 出荷先'!$E:$E,$H29,'出荷記録１ 出荷先'!$G:$G,$H$2)/SUMIFS('出荷記録１ 出荷先'!$J:$J,'出荷記録１ 出荷先'!$B:$B,"&gt;="&amp;R$7,'出荷記録１ 出荷先'!$B:$B,"&lt;="&amp;R$7+6,'出荷記録１ 出荷先'!$D:$D,$H$1,'出荷記録１ 出荷先'!$E:$E,$H29,'出荷記録１ 出荷先'!$G:$G,$H$2)*VLOOKUP($H$3,$C:$D,2,FALSE)
)),"")</f>
        <v/>
      </c>
      <c r="S29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出荷先'!$E:$E,$H29,'出荷記録１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出荷先'!$E:$E,$H29,'出荷記録１ 出荷先'!$G:$G,$H$2),
SUMIFS('出荷記録１ 出荷先'!$K:$K,'出荷記録１ 出荷先'!$B:$B,"&gt;="&amp;S$7,'出荷記録１ 出荷先'!$B:$B,"&lt;="&amp;S$7+6,'出荷記録１ 出荷先'!$D:$D,$H$1,'出荷記録１ 出荷先'!$E:$E,$H29,'出荷記録１ 出荷先'!$G:$G,$H$2)/SUMIFS('出荷記録１ 出荷先'!$J:$J,'出荷記録１ 出荷先'!$B:$B,"&gt;="&amp;S$7,'出荷記録１ 出荷先'!$B:$B,"&lt;="&amp;S$7+6,'出荷記録１ 出荷先'!$D:$D,$H$1,'出荷記録１ 出荷先'!$E:$E,$H29,'出荷記録１ 出荷先'!$G:$G,$H$2)*VLOOKUP($H$3,$C:$D,2,FALSE)
)),"")</f>
        <v/>
      </c>
      <c r="T29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出荷先'!$E:$E,$H29,'出荷記録１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出荷先'!$E:$E,$H29,'出荷記録１ 出荷先'!$G:$G,$H$2),
SUMIFS('出荷記録１ 出荷先'!$K:$K,'出荷記録１ 出荷先'!$B:$B,"&gt;="&amp;T$7,'出荷記録１ 出荷先'!$B:$B,"&lt;="&amp;T$7+6,'出荷記録１ 出荷先'!$D:$D,$H$1,'出荷記録１ 出荷先'!$E:$E,$H29,'出荷記録１ 出荷先'!$G:$G,$H$2)/SUMIFS('出荷記録１ 出荷先'!$J:$J,'出荷記録１ 出荷先'!$B:$B,"&gt;="&amp;T$7,'出荷記録１ 出荷先'!$B:$B,"&lt;="&amp;T$7+6,'出荷記録１ 出荷先'!$D:$D,$H$1,'出荷記録１ 出荷先'!$E:$E,$H29,'出荷記録１ 出荷先'!$G:$G,$H$2)*VLOOKUP($H$3,$C:$D,2,FALSE)
)),"")</f>
        <v/>
      </c>
      <c r="U29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出荷先'!$E:$E,$H29,'出荷記録１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出荷先'!$E:$E,$H29,'出荷記録１ 出荷先'!$G:$G,$H$2),
SUMIFS('出荷記録１ 出荷先'!$K:$K,'出荷記録１ 出荷先'!$B:$B,"&gt;="&amp;U$7,'出荷記録１ 出荷先'!$B:$B,"&lt;="&amp;U$7+6,'出荷記録１ 出荷先'!$D:$D,$H$1,'出荷記録１ 出荷先'!$E:$E,$H29,'出荷記録１ 出荷先'!$G:$G,$H$2)/SUMIFS('出荷記録１ 出荷先'!$J:$J,'出荷記録１ 出荷先'!$B:$B,"&gt;="&amp;U$7,'出荷記録１ 出荷先'!$B:$B,"&lt;="&amp;U$7+6,'出荷記録１ 出荷先'!$D:$D,$H$1,'出荷記録１ 出荷先'!$E:$E,$H29,'出荷記録１ 出荷先'!$G:$G,$H$2)*VLOOKUP($H$3,$C:$D,2,FALSE)
)),"")</f>
        <v/>
      </c>
    </row>
    <row r="30" spans="7:21" x14ac:dyDescent="0.4">
      <c r="G30">
        <v>21</v>
      </c>
      <c r="H30" s="46"/>
      <c r="I30" s="31" t="str">
        <f>IF(H30="","",
IFERROR(
IF($H$4="単位あたりの数量",
SUMIFS('出荷記録１ 出荷先'!$J:$J,'出荷記録１ 出荷先'!$D:$D,$H$1,'出荷記録１ 出荷先'!$E:$E,$H30,'出荷記録１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出荷先'!$E:$E,$H30,'出荷記録１ 出荷先'!$G:$G,$H$2,'出荷記録１ 出荷先'!B:B,"&gt;="&amp;$H$5,'出荷記録１ 出荷先'!B:B,"&lt;="&amp;$H$6),
SUMIFS('出荷記録１ 出荷先'!$K:$K,'出荷記録１ 出荷先'!$D:$D,$H$1,'出荷記録１ 出荷先'!$E:$E,$H30,'出荷記録１ 出荷先'!$G:$G,$H$2,'出荷記録１ 出荷先'!B:B,"&gt;="&amp;$H$5,'出荷記録１ 出荷先'!B:B,"&lt;="&amp;$H$6)/SUMIFS('出荷記録１ 出荷先'!$J:$J,'出荷記録１ 出荷先'!$D:$D,$H$1,'出荷記録１ 出荷先'!$E:$E,$H30,'出荷記録１ 出荷先'!$G:$G,$H$2,'出荷記録１ 出荷先'!B:B,"&gt;="&amp;$H$5,'出荷記録１ 出荷先'!B:B,"&lt;="&amp;$H$6)*VLOOKUP($H$3,$C:$D,2,FALSE)
)),""))</f>
        <v/>
      </c>
      <c r="J30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出荷先'!$E:$E,$H30,'出荷記録１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出荷先'!$E:$E,$H30,'出荷記録１ 出荷先'!$G:$G,$H$2),
SUMIFS('出荷記録１ 出荷先'!$K:$K,'出荷記録１ 出荷先'!$B:$B,"&gt;="&amp;J$7,'出荷記録１ 出荷先'!$B:$B,"&lt;="&amp;J$7+6,'出荷記録１ 出荷先'!$D:$D,$H$1,'出荷記録１ 出荷先'!$E:$E,$H30,'出荷記録１ 出荷先'!$G:$G,$H$2)/SUMIFS('出荷記録１ 出荷先'!$J:$J,'出荷記録１ 出荷先'!$B:$B,"&gt;="&amp;J$7,'出荷記録１ 出荷先'!$B:$B,"&lt;="&amp;J$7+6,'出荷記録１ 出荷先'!$D:$D,$H$1,'出荷記録１ 出荷先'!$E:$E,$H30,'出荷記録１ 出荷先'!$G:$G,$H$2)*VLOOKUP($H$3,$C:$D,2,FALSE)
)),"")</f>
        <v/>
      </c>
      <c r="K30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出荷先'!$E:$E,$H30,'出荷記録１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出荷先'!$E:$E,$H30,'出荷記録１ 出荷先'!$G:$G,$H$2),
SUMIFS('出荷記録１ 出荷先'!$K:$K,'出荷記録１ 出荷先'!$B:$B,"&gt;="&amp;K$7,'出荷記録１ 出荷先'!$B:$B,"&lt;="&amp;K$7+6,'出荷記録１ 出荷先'!$D:$D,$H$1,'出荷記録１ 出荷先'!$E:$E,$H30,'出荷記録１ 出荷先'!$G:$G,$H$2)/SUMIFS('出荷記録１ 出荷先'!$J:$J,'出荷記録１ 出荷先'!$B:$B,"&gt;="&amp;K$7,'出荷記録１ 出荷先'!$B:$B,"&lt;="&amp;K$7+6,'出荷記録１ 出荷先'!$D:$D,$H$1,'出荷記録１ 出荷先'!$E:$E,$H30,'出荷記録１ 出荷先'!$G:$G,$H$2)*VLOOKUP($H$3,$C:$D,2,FALSE)
)),"")</f>
        <v/>
      </c>
      <c r="L30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出荷先'!$E:$E,$H30,'出荷記録１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出荷先'!$E:$E,$H30,'出荷記録１ 出荷先'!$G:$G,$H$2),
SUMIFS('出荷記録１ 出荷先'!$K:$K,'出荷記録１ 出荷先'!$B:$B,"&gt;="&amp;L$7,'出荷記録１ 出荷先'!$B:$B,"&lt;="&amp;L$7+6,'出荷記録１ 出荷先'!$D:$D,$H$1,'出荷記録１ 出荷先'!$E:$E,$H30,'出荷記録１ 出荷先'!$G:$G,$H$2)/SUMIFS('出荷記録１ 出荷先'!$J:$J,'出荷記録１ 出荷先'!$B:$B,"&gt;="&amp;L$7,'出荷記録１ 出荷先'!$B:$B,"&lt;="&amp;L$7+6,'出荷記録１ 出荷先'!$D:$D,$H$1,'出荷記録１ 出荷先'!$E:$E,$H30,'出荷記録１ 出荷先'!$G:$G,$H$2)*VLOOKUP($H$3,$C:$D,2,FALSE)
)),"")</f>
        <v/>
      </c>
      <c r="M30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出荷先'!$E:$E,$H30,'出荷記録１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出荷先'!$E:$E,$H30,'出荷記録１ 出荷先'!$G:$G,$H$2),
SUMIFS('出荷記録１ 出荷先'!$K:$K,'出荷記録１ 出荷先'!$B:$B,"&gt;="&amp;M$7,'出荷記録１ 出荷先'!$B:$B,"&lt;="&amp;M$7+6,'出荷記録１ 出荷先'!$D:$D,$H$1,'出荷記録１ 出荷先'!$E:$E,$H30,'出荷記録１ 出荷先'!$G:$G,$H$2)/SUMIFS('出荷記録１ 出荷先'!$J:$J,'出荷記録１ 出荷先'!$B:$B,"&gt;="&amp;M$7,'出荷記録１ 出荷先'!$B:$B,"&lt;="&amp;M$7+6,'出荷記録１ 出荷先'!$D:$D,$H$1,'出荷記録１ 出荷先'!$E:$E,$H30,'出荷記録１ 出荷先'!$G:$G,$H$2)*VLOOKUP($H$3,$C:$D,2,FALSE)
)),"")</f>
        <v/>
      </c>
      <c r="N30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出荷先'!$E:$E,$H30,'出荷記録１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出荷先'!$E:$E,$H30,'出荷記録１ 出荷先'!$G:$G,$H$2),
SUMIFS('出荷記録１ 出荷先'!$K:$K,'出荷記録１ 出荷先'!$B:$B,"&gt;="&amp;N$7,'出荷記録１ 出荷先'!$B:$B,"&lt;="&amp;N$7+6,'出荷記録１ 出荷先'!$D:$D,$H$1,'出荷記録１ 出荷先'!$E:$E,$H30,'出荷記録１ 出荷先'!$G:$G,$H$2)/SUMIFS('出荷記録１ 出荷先'!$J:$J,'出荷記録１ 出荷先'!$B:$B,"&gt;="&amp;N$7,'出荷記録１ 出荷先'!$B:$B,"&lt;="&amp;N$7+6,'出荷記録１ 出荷先'!$D:$D,$H$1,'出荷記録１ 出荷先'!$E:$E,$H30,'出荷記録１ 出荷先'!$G:$G,$H$2)*VLOOKUP($H$3,$C:$D,2,FALSE)
)),"")</f>
        <v/>
      </c>
      <c r="O30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出荷先'!$E:$E,$H30,'出荷記録１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出荷先'!$E:$E,$H30,'出荷記録１ 出荷先'!$G:$G,$H$2),
SUMIFS('出荷記録１ 出荷先'!$K:$K,'出荷記録１ 出荷先'!$B:$B,"&gt;="&amp;O$7,'出荷記録１ 出荷先'!$B:$B,"&lt;="&amp;O$7+6,'出荷記録１ 出荷先'!$D:$D,$H$1,'出荷記録１ 出荷先'!$E:$E,$H30,'出荷記録１ 出荷先'!$G:$G,$H$2)/SUMIFS('出荷記録１ 出荷先'!$J:$J,'出荷記録１ 出荷先'!$B:$B,"&gt;="&amp;O$7,'出荷記録１ 出荷先'!$B:$B,"&lt;="&amp;O$7+6,'出荷記録１ 出荷先'!$D:$D,$H$1,'出荷記録１ 出荷先'!$E:$E,$H30,'出荷記録１ 出荷先'!$G:$G,$H$2)*VLOOKUP($H$3,$C:$D,2,FALSE)
)),"")</f>
        <v/>
      </c>
      <c r="P30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出荷先'!$E:$E,$H30,'出荷記録１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出荷先'!$E:$E,$H30,'出荷記録１ 出荷先'!$G:$G,$H$2),
SUMIFS('出荷記録１ 出荷先'!$K:$K,'出荷記録１ 出荷先'!$B:$B,"&gt;="&amp;P$7,'出荷記録１ 出荷先'!$B:$B,"&lt;="&amp;P$7+6,'出荷記録１ 出荷先'!$D:$D,$H$1,'出荷記録１ 出荷先'!$E:$E,$H30,'出荷記録１ 出荷先'!$G:$G,$H$2)/SUMIFS('出荷記録１ 出荷先'!$J:$J,'出荷記録１ 出荷先'!$B:$B,"&gt;="&amp;P$7,'出荷記録１ 出荷先'!$B:$B,"&lt;="&amp;P$7+6,'出荷記録１ 出荷先'!$D:$D,$H$1,'出荷記録１ 出荷先'!$E:$E,$H30,'出荷記録１ 出荷先'!$G:$G,$H$2)*VLOOKUP($H$3,$C:$D,2,FALSE)
)),"")</f>
        <v/>
      </c>
      <c r="Q30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出荷先'!$E:$E,$H30,'出荷記録１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出荷先'!$E:$E,$H30,'出荷記録１ 出荷先'!$G:$G,$H$2),
SUMIFS('出荷記録１ 出荷先'!$K:$K,'出荷記録１ 出荷先'!$B:$B,"&gt;="&amp;Q$7,'出荷記録１ 出荷先'!$B:$B,"&lt;="&amp;Q$7+6,'出荷記録１ 出荷先'!$D:$D,$H$1,'出荷記録１ 出荷先'!$E:$E,$H30,'出荷記録１ 出荷先'!$G:$G,$H$2)/SUMIFS('出荷記録１ 出荷先'!$J:$J,'出荷記録１ 出荷先'!$B:$B,"&gt;="&amp;Q$7,'出荷記録１ 出荷先'!$B:$B,"&lt;="&amp;Q$7+6,'出荷記録１ 出荷先'!$D:$D,$H$1,'出荷記録１ 出荷先'!$E:$E,$H30,'出荷記録１ 出荷先'!$G:$G,$H$2)*VLOOKUP($H$3,$C:$D,2,FALSE)
)),"")</f>
        <v/>
      </c>
      <c r="R30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出荷先'!$E:$E,$H30,'出荷記録１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出荷先'!$E:$E,$H30,'出荷記録１ 出荷先'!$G:$G,$H$2),
SUMIFS('出荷記録１ 出荷先'!$K:$K,'出荷記録１ 出荷先'!$B:$B,"&gt;="&amp;R$7,'出荷記録１ 出荷先'!$B:$B,"&lt;="&amp;R$7+6,'出荷記録１ 出荷先'!$D:$D,$H$1,'出荷記録１ 出荷先'!$E:$E,$H30,'出荷記録１ 出荷先'!$G:$G,$H$2)/SUMIFS('出荷記録１ 出荷先'!$J:$J,'出荷記録１ 出荷先'!$B:$B,"&gt;="&amp;R$7,'出荷記録１ 出荷先'!$B:$B,"&lt;="&amp;R$7+6,'出荷記録１ 出荷先'!$D:$D,$H$1,'出荷記録１ 出荷先'!$E:$E,$H30,'出荷記録１ 出荷先'!$G:$G,$H$2)*VLOOKUP($H$3,$C:$D,2,FALSE)
)),"")</f>
        <v/>
      </c>
      <c r="S30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出荷先'!$E:$E,$H30,'出荷記録１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出荷先'!$E:$E,$H30,'出荷記録１ 出荷先'!$G:$G,$H$2),
SUMIFS('出荷記録１ 出荷先'!$K:$K,'出荷記録１ 出荷先'!$B:$B,"&gt;="&amp;S$7,'出荷記録１ 出荷先'!$B:$B,"&lt;="&amp;S$7+6,'出荷記録１ 出荷先'!$D:$D,$H$1,'出荷記録１ 出荷先'!$E:$E,$H30,'出荷記録１ 出荷先'!$G:$G,$H$2)/SUMIFS('出荷記録１ 出荷先'!$J:$J,'出荷記録１ 出荷先'!$B:$B,"&gt;="&amp;S$7,'出荷記録１ 出荷先'!$B:$B,"&lt;="&amp;S$7+6,'出荷記録１ 出荷先'!$D:$D,$H$1,'出荷記録１ 出荷先'!$E:$E,$H30,'出荷記録１ 出荷先'!$G:$G,$H$2)*VLOOKUP($H$3,$C:$D,2,FALSE)
)),"")</f>
        <v/>
      </c>
      <c r="T30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出荷先'!$E:$E,$H30,'出荷記録１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出荷先'!$E:$E,$H30,'出荷記録１ 出荷先'!$G:$G,$H$2),
SUMIFS('出荷記録１ 出荷先'!$K:$K,'出荷記録１ 出荷先'!$B:$B,"&gt;="&amp;T$7,'出荷記録１ 出荷先'!$B:$B,"&lt;="&amp;T$7+6,'出荷記録１ 出荷先'!$D:$D,$H$1,'出荷記録１ 出荷先'!$E:$E,$H30,'出荷記録１ 出荷先'!$G:$G,$H$2)/SUMIFS('出荷記録１ 出荷先'!$J:$J,'出荷記録１ 出荷先'!$B:$B,"&gt;="&amp;T$7,'出荷記録１ 出荷先'!$B:$B,"&lt;="&amp;T$7+6,'出荷記録１ 出荷先'!$D:$D,$H$1,'出荷記録１ 出荷先'!$E:$E,$H30,'出荷記録１ 出荷先'!$G:$G,$H$2)*VLOOKUP($H$3,$C:$D,2,FALSE)
)),"")</f>
        <v/>
      </c>
      <c r="U30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出荷先'!$E:$E,$H30,'出荷記録１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出荷先'!$E:$E,$H30,'出荷記録１ 出荷先'!$G:$G,$H$2),
SUMIFS('出荷記録１ 出荷先'!$K:$K,'出荷記録１ 出荷先'!$B:$B,"&gt;="&amp;U$7,'出荷記録１ 出荷先'!$B:$B,"&lt;="&amp;U$7+6,'出荷記録１ 出荷先'!$D:$D,$H$1,'出荷記録１ 出荷先'!$E:$E,$H30,'出荷記録１ 出荷先'!$G:$G,$H$2)/SUMIFS('出荷記録１ 出荷先'!$J:$J,'出荷記録１ 出荷先'!$B:$B,"&gt;="&amp;U$7,'出荷記録１ 出荷先'!$B:$B,"&lt;="&amp;U$7+6,'出荷記録１ 出荷先'!$D:$D,$H$1,'出荷記録１ 出荷先'!$E:$E,$H30,'出荷記録１ 出荷先'!$G:$G,$H$2)*VLOOKUP($H$3,$C:$D,2,FALSE)
)),"")</f>
        <v/>
      </c>
    </row>
    <row r="31" spans="7:21" x14ac:dyDescent="0.4">
      <c r="G31">
        <v>22</v>
      </c>
      <c r="H31" s="46"/>
      <c r="I31" s="31" t="str">
        <f>IF(H31="","",
IFERROR(
IF($H$4="単位あたりの数量",
SUMIFS('出荷記録１ 出荷先'!$J:$J,'出荷記録１ 出荷先'!$D:$D,$H$1,'出荷記録１ 出荷先'!$E:$E,$H31,'出荷記録１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出荷先'!$E:$E,$H31,'出荷記録１ 出荷先'!$G:$G,$H$2,'出荷記録１ 出荷先'!B:B,"&gt;="&amp;$H$5,'出荷記録１ 出荷先'!B:B,"&lt;="&amp;$H$6),
SUMIFS('出荷記録１ 出荷先'!$K:$K,'出荷記録１ 出荷先'!$D:$D,$H$1,'出荷記録１ 出荷先'!$E:$E,$H31,'出荷記録１ 出荷先'!$G:$G,$H$2,'出荷記録１ 出荷先'!B:B,"&gt;="&amp;$H$5,'出荷記録１ 出荷先'!B:B,"&lt;="&amp;$H$6)/SUMIFS('出荷記録１ 出荷先'!$J:$J,'出荷記録１ 出荷先'!$D:$D,$H$1,'出荷記録１ 出荷先'!$E:$E,$H31,'出荷記録１ 出荷先'!$G:$G,$H$2,'出荷記録１ 出荷先'!B:B,"&gt;="&amp;$H$5,'出荷記録１ 出荷先'!B:B,"&lt;="&amp;$H$6)*VLOOKUP($H$3,$C:$D,2,FALSE)
)),""))</f>
        <v/>
      </c>
      <c r="J31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出荷先'!$E:$E,$H31,'出荷記録１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出荷先'!$E:$E,$H31,'出荷記録１ 出荷先'!$G:$G,$H$2),
SUMIFS('出荷記録１ 出荷先'!$K:$K,'出荷記録１ 出荷先'!$B:$B,"&gt;="&amp;J$7,'出荷記録１ 出荷先'!$B:$B,"&lt;="&amp;J$7+6,'出荷記録１ 出荷先'!$D:$D,$H$1,'出荷記録１ 出荷先'!$E:$E,$H31,'出荷記録１ 出荷先'!$G:$G,$H$2)/SUMIFS('出荷記録１ 出荷先'!$J:$J,'出荷記録１ 出荷先'!$B:$B,"&gt;="&amp;J$7,'出荷記録１ 出荷先'!$B:$B,"&lt;="&amp;J$7+6,'出荷記録１ 出荷先'!$D:$D,$H$1,'出荷記録１ 出荷先'!$E:$E,$H31,'出荷記録１ 出荷先'!$G:$G,$H$2)*VLOOKUP($H$3,$C:$D,2,FALSE)
)),"")</f>
        <v/>
      </c>
      <c r="K31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出荷先'!$E:$E,$H31,'出荷記録１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出荷先'!$E:$E,$H31,'出荷記録１ 出荷先'!$G:$G,$H$2),
SUMIFS('出荷記録１ 出荷先'!$K:$K,'出荷記録１ 出荷先'!$B:$B,"&gt;="&amp;K$7,'出荷記録１ 出荷先'!$B:$B,"&lt;="&amp;K$7+6,'出荷記録１ 出荷先'!$D:$D,$H$1,'出荷記録１ 出荷先'!$E:$E,$H31,'出荷記録１ 出荷先'!$G:$G,$H$2)/SUMIFS('出荷記録１ 出荷先'!$J:$J,'出荷記録１ 出荷先'!$B:$B,"&gt;="&amp;K$7,'出荷記録１ 出荷先'!$B:$B,"&lt;="&amp;K$7+6,'出荷記録１ 出荷先'!$D:$D,$H$1,'出荷記録１ 出荷先'!$E:$E,$H31,'出荷記録１ 出荷先'!$G:$G,$H$2)*VLOOKUP($H$3,$C:$D,2,FALSE)
)),"")</f>
        <v/>
      </c>
      <c r="L31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出荷先'!$E:$E,$H31,'出荷記録１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出荷先'!$E:$E,$H31,'出荷記録１ 出荷先'!$G:$G,$H$2),
SUMIFS('出荷記録１ 出荷先'!$K:$K,'出荷記録１ 出荷先'!$B:$B,"&gt;="&amp;L$7,'出荷記録１ 出荷先'!$B:$B,"&lt;="&amp;L$7+6,'出荷記録１ 出荷先'!$D:$D,$H$1,'出荷記録１ 出荷先'!$E:$E,$H31,'出荷記録１ 出荷先'!$G:$G,$H$2)/SUMIFS('出荷記録１ 出荷先'!$J:$J,'出荷記録１ 出荷先'!$B:$B,"&gt;="&amp;L$7,'出荷記録１ 出荷先'!$B:$B,"&lt;="&amp;L$7+6,'出荷記録１ 出荷先'!$D:$D,$H$1,'出荷記録１ 出荷先'!$E:$E,$H31,'出荷記録１ 出荷先'!$G:$G,$H$2)*VLOOKUP($H$3,$C:$D,2,FALSE)
)),"")</f>
        <v/>
      </c>
      <c r="M31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出荷先'!$E:$E,$H31,'出荷記録１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出荷先'!$E:$E,$H31,'出荷記録１ 出荷先'!$G:$G,$H$2),
SUMIFS('出荷記録１ 出荷先'!$K:$K,'出荷記録１ 出荷先'!$B:$B,"&gt;="&amp;M$7,'出荷記録１ 出荷先'!$B:$B,"&lt;="&amp;M$7+6,'出荷記録１ 出荷先'!$D:$D,$H$1,'出荷記録１ 出荷先'!$E:$E,$H31,'出荷記録１ 出荷先'!$G:$G,$H$2)/SUMIFS('出荷記録１ 出荷先'!$J:$J,'出荷記録１ 出荷先'!$B:$B,"&gt;="&amp;M$7,'出荷記録１ 出荷先'!$B:$B,"&lt;="&amp;M$7+6,'出荷記録１ 出荷先'!$D:$D,$H$1,'出荷記録１ 出荷先'!$E:$E,$H31,'出荷記録１ 出荷先'!$G:$G,$H$2)*VLOOKUP($H$3,$C:$D,2,FALSE)
)),"")</f>
        <v/>
      </c>
      <c r="N31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出荷先'!$E:$E,$H31,'出荷記録１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出荷先'!$E:$E,$H31,'出荷記録１ 出荷先'!$G:$G,$H$2),
SUMIFS('出荷記録１ 出荷先'!$K:$K,'出荷記録１ 出荷先'!$B:$B,"&gt;="&amp;N$7,'出荷記録１ 出荷先'!$B:$B,"&lt;="&amp;N$7+6,'出荷記録１ 出荷先'!$D:$D,$H$1,'出荷記録１ 出荷先'!$E:$E,$H31,'出荷記録１ 出荷先'!$G:$G,$H$2)/SUMIFS('出荷記録１ 出荷先'!$J:$J,'出荷記録１ 出荷先'!$B:$B,"&gt;="&amp;N$7,'出荷記録１ 出荷先'!$B:$B,"&lt;="&amp;N$7+6,'出荷記録１ 出荷先'!$D:$D,$H$1,'出荷記録１ 出荷先'!$E:$E,$H31,'出荷記録１ 出荷先'!$G:$G,$H$2)*VLOOKUP($H$3,$C:$D,2,FALSE)
)),"")</f>
        <v/>
      </c>
      <c r="O31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出荷先'!$E:$E,$H31,'出荷記録１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出荷先'!$E:$E,$H31,'出荷記録１ 出荷先'!$G:$G,$H$2),
SUMIFS('出荷記録１ 出荷先'!$K:$K,'出荷記録１ 出荷先'!$B:$B,"&gt;="&amp;O$7,'出荷記録１ 出荷先'!$B:$B,"&lt;="&amp;O$7+6,'出荷記録１ 出荷先'!$D:$D,$H$1,'出荷記録１ 出荷先'!$E:$E,$H31,'出荷記録１ 出荷先'!$G:$G,$H$2)/SUMIFS('出荷記録１ 出荷先'!$J:$J,'出荷記録１ 出荷先'!$B:$B,"&gt;="&amp;O$7,'出荷記録１ 出荷先'!$B:$B,"&lt;="&amp;O$7+6,'出荷記録１ 出荷先'!$D:$D,$H$1,'出荷記録１ 出荷先'!$E:$E,$H31,'出荷記録１ 出荷先'!$G:$G,$H$2)*VLOOKUP($H$3,$C:$D,2,FALSE)
)),"")</f>
        <v/>
      </c>
      <c r="P31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出荷先'!$E:$E,$H31,'出荷記録１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出荷先'!$E:$E,$H31,'出荷記録１ 出荷先'!$G:$G,$H$2),
SUMIFS('出荷記録１ 出荷先'!$K:$K,'出荷記録１ 出荷先'!$B:$B,"&gt;="&amp;P$7,'出荷記録１ 出荷先'!$B:$B,"&lt;="&amp;P$7+6,'出荷記録１ 出荷先'!$D:$D,$H$1,'出荷記録１ 出荷先'!$E:$E,$H31,'出荷記録１ 出荷先'!$G:$G,$H$2)/SUMIFS('出荷記録１ 出荷先'!$J:$J,'出荷記録１ 出荷先'!$B:$B,"&gt;="&amp;P$7,'出荷記録１ 出荷先'!$B:$B,"&lt;="&amp;P$7+6,'出荷記録１ 出荷先'!$D:$D,$H$1,'出荷記録１ 出荷先'!$E:$E,$H31,'出荷記録１ 出荷先'!$G:$G,$H$2)*VLOOKUP($H$3,$C:$D,2,FALSE)
)),"")</f>
        <v/>
      </c>
      <c r="Q31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出荷先'!$E:$E,$H31,'出荷記録１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出荷先'!$E:$E,$H31,'出荷記録１ 出荷先'!$G:$G,$H$2),
SUMIFS('出荷記録１ 出荷先'!$K:$K,'出荷記録１ 出荷先'!$B:$B,"&gt;="&amp;Q$7,'出荷記録１ 出荷先'!$B:$B,"&lt;="&amp;Q$7+6,'出荷記録１ 出荷先'!$D:$D,$H$1,'出荷記録１ 出荷先'!$E:$E,$H31,'出荷記録１ 出荷先'!$G:$G,$H$2)/SUMIFS('出荷記録１ 出荷先'!$J:$J,'出荷記録１ 出荷先'!$B:$B,"&gt;="&amp;Q$7,'出荷記録１ 出荷先'!$B:$B,"&lt;="&amp;Q$7+6,'出荷記録１ 出荷先'!$D:$D,$H$1,'出荷記録１ 出荷先'!$E:$E,$H31,'出荷記録１ 出荷先'!$G:$G,$H$2)*VLOOKUP($H$3,$C:$D,2,FALSE)
)),"")</f>
        <v/>
      </c>
      <c r="R31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出荷先'!$E:$E,$H31,'出荷記録１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出荷先'!$E:$E,$H31,'出荷記録１ 出荷先'!$G:$G,$H$2),
SUMIFS('出荷記録１ 出荷先'!$K:$K,'出荷記録１ 出荷先'!$B:$B,"&gt;="&amp;R$7,'出荷記録１ 出荷先'!$B:$B,"&lt;="&amp;R$7+6,'出荷記録１ 出荷先'!$D:$D,$H$1,'出荷記録１ 出荷先'!$E:$E,$H31,'出荷記録１ 出荷先'!$G:$G,$H$2)/SUMIFS('出荷記録１ 出荷先'!$J:$J,'出荷記録１ 出荷先'!$B:$B,"&gt;="&amp;R$7,'出荷記録１ 出荷先'!$B:$B,"&lt;="&amp;R$7+6,'出荷記録１ 出荷先'!$D:$D,$H$1,'出荷記録１ 出荷先'!$E:$E,$H31,'出荷記録１ 出荷先'!$G:$G,$H$2)*VLOOKUP($H$3,$C:$D,2,FALSE)
)),"")</f>
        <v/>
      </c>
      <c r="S31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出荷先'!$E:$E,$H31,'出荷記録１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出荷先'!$E:$E,$H31,'出荷記録１ 出荷先'!$G:$G,$H$2),
SUMIFS('出荷記録１ 出荷先'!$K:$K,'出荷記録１ 出荷先'!$B:$B,"&gt;="&amp;S$7,'出荷記録１ 出荷先'!$B:$B,"&lt;="&amp;S$7+6,'出荷記録１ 出荷先'!$D:$D,$H$1,'出荷記録１ 出荷先'!$E:$E,$H31,'出荷記録１ 出荷先'!$G:$G,$H$2)/SUMIFS('出荷記録１ 出荷先'!$J:$J,'出荷記録１ 出荷先'!$B:$B,"&gt;="&amp;S$7,'出荷記録１ 出荷先'!$B:$B,"&lt;="&amp;S$7+6,'出荷記録１ 出荷先'!$D:$D,$H$1,'出荷記録１ 出荷先'!$E:$E,$H31,'出荷記録１ 出荷先'!$G:$G,$H$2)*VLOOKUP($H$3,$C:$D,2,FALSE)
)),"")</f>
        <v/>
      </c>
      <c r="T31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出荷先'!$E:$E,$H31,'出荷記録１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出荷先'!$E:$E,$H31,'出荷記録１ 出荷先'!$G:$G,$H$2),
SUMIFS('出荷記録１ 出荷先'!$K:$K,'出荷記録１ 出荷先'!$B:$B,"&gt;="&amp;T$7,'出荷記録１ 出荷先'!$B:$B,"&lt;="&amp;T$7+6,'出荷記録１ 出荷先'!$D:$D,$H$1,'出荷記録１ 出荷先'!$E:$E,$H31,'出荷記録１ 出荷先'!$G:$G,$H$2)/SUMIFS('出荷記録１ 出荷先'!$J:$J,'出荷記録１ 出荷先'!$B:$B,"&gt;="&amp;T$7,'出荷記録１ 出荷先'!$B:$B,"&lt;="&amp;T$7+6,'出荷記録１ 出荷先'!$D:$D,$H$1,'出荷記録１ 出荷先'!$E:$E,$H31,'出荷記録１ 出荷先'!$G:$G,$H$2)*VLOOKUP($H$3,$C:$D,2,FALSE)
)),"")</f>
        <v/>
      </c>
      <c r="U31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出荷先'!$E:$E,$H31,'出荷記録１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出荷先'!$E:$E,$H31,'出荷記録１ 出荷先'!$G:$G,$H$2),
SUMIFS('出荷記録１ 出荷先'!$K:$K,'出荷記録１ 出荷先'!$B:$B,"&gt;="&amp;U$7,'出荷記録１ 出荷先'!$B:$B,"&lt;="&amp;U$7+6,'出荷記録１ 出荷先'!$D:$D,$H$1,'出荷記録１ 出荷先'!$E:$E,$H31,'出荷記録１ 出荷先'!$G:$G,$H$2)/SUMIFS('出荷記録１ 出荷先'!$J:$J,'出荷記録１ 出荷先'!$B:$B,"&gt;="&amp;U$7,'出荷記録１ 出荷先'!$B:$B,"&lt;="&amp;U$7+6,'出荷記録１ 出荷先'!$D:$D,$H$1,'出荷記録１ 出荷先'!$E:$E,$H31,'出荷記録１ 出荷先'!$G:$G,$H$2)*VLOOKUP($H$3,$C:$D,2,FALSE)
)),"")</f>
        <v/>
      </c>
    </row>
    <row r="32" spans="7:21" x14ac:dyDescent="0.4">
      <c r="G32">
        <v>23</v>
      </c>
      <c r="H32" s="46"/>
      <c r="I32" s="31" t="str">
        <f>IF(H32="","",
IFERROR(
IF($H$4="単位あたりの数量",
SUMIFS('出荷記録１ 出荷先'!$J:$J,'出荷記録１ 出荷先'!$D:$D,$H$1,'出荷記録１ 出荷先'!$E:$E,$H32,'出荷記録１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出荷先'!$E:$E,$H32,'出荷記録１ 出荷先'!$G:$G,$H$2,'出荷記録１ 出荷先'!B:B,"&gt;="&amp;$H$5,'出荷記録１ 出荷先'!B:B,"&lt;="&amp;$H$6),
SUMIFS('出荷記録１ 出荷先'!$K:$K,'出荷記録１ 出荷先'!$D:$D,$H$1,'出荷記録１ 出荷先'!$E:$E,$H32,'出荷記録１ 出荷先'!$G:$G,$H$2,'出荷記録１ 出荷先'!B:B,"&gt;="&amp;$H$5,'出荷記録１ 出荷先'!B:B,"&lt;="&amp;$H$6)/SUMIFS('出荷記録１ 出荷先'!$J:$J,'出荷記録１ 出荷先'!$D:$D,$H$1,'出荷記録１ 出荷先'!$E:$E,$H32,'出荷記録１ 出荷先'!$G:$G,$H$2,'出荷記録１ 出荷先'!B:B,"&gt;="&amp;$H$5,'出荷記録１ 出荷先'!B:B,"&lt;="&amp;$H$6)*VLOOKUP($H$3,$C:$D,2,FALSE)
)),""))</f>
        <v/>
      </c>
      <c r="J32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出荷先'!$E:$E,$H32,'出荷記録１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出荷先'!$E:$E,$H32,'出荷記録１ 出荷先'!$G:$G,$H$2),
SUMIFS('出荷記録１ 出荷先'!$K:$K,'出荷記録１ 出荷先'!$B:$B,"&gt;="&amp;J$7,'出荷記録１ 出荷先'!$B:$B,"&lt;="&amp;J$7+6,'出荷記録１ 出荷先'!$D:$D,$H$1,'出荷記録１ 出荷先'!$E:$E,$H32,'出荷記録１ 出荷先'!$G:$G,$H$2)/SUMIFS('出荷記録１ 出荷先'!$J:$J,'出荷記録１ 出荷先'!$B:$B,"&gt;="&amp;J$7,'出荷記録１ 出荷先'!$B:$B,"&lt;="&amp;J$7+6,'出荷記録１ 出荷先'!$D:$D,$H$1,'出荷記録１ 出荷先'!$E:$E,$H32,'出荷記録１ 出荷先'!$G:$G,$H$2)*VLOOKUP($H$3,$C:$D,2,FALSE)
)),"")</f>
        <v/>
      </c>
      <c r="K32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出荷先'!$E:$E,$H32,'出荷記録１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出荷先'!$E:$E,$H32,'出荷記録１ 出荷先'!$G:$G,$H$2),
SUMIFS('出荷記録１ 出荷先'!$K:$K,'出荷記録１ 出荷先'!$B:$B,"&gt;="&amp;K$7,'出荷記録１ 出荷先'!$B:$B,"&lt;="&amp;K$7+6,'出荷記録１ 出荷先'!$D:$D,$H$1,'出荷記録１ 出荷先'!$E:$E,$H32,'出荷記録１ 出荷先'!$G:$G,$H$2)/SUMIFS('出荷記録１ 出荷先'!$J:$J,'出荷記録１ 出荷先'!$B:$B,"&gt;="&amp;K$7,'出荷記録１ 出荷先'!$B:$B,"&lt;="&amp;K$7+6,'出荷記録１ 出荷先'!$D:$D,$H$1,'出荷記録１ 出荷先'!$E:$E,$H32,'出荷記録１ 出荷先'!$G:$G,$H$2)*VLOOKUP($H$3,$C:$D,2,FALSE)
)),"")</f>
        <v/>
      </c>
      <c r="L32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出荷先'!$E:$E,$H32,'出荷記録１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出荷先'!$E:$E,$H32,'出荷記録１ 出荷先'!$G:$G,$H$2),
SUMIFS('出荷記録１ 出荷先'!$K:$K,'出荷記録１ 出荷先'!$B:$B,"&gt;="&amp;L$7,'出荷記録１ 出荷先'!$B:$B,"&lt;="&amp;L$7+6,'出荷記録１ 出荷先'!$D:$D,$H$1,'出荷記録１ 出荷先'!$E:$E,$H32,'出荷記録１ 出荷先'!$G:$G,$H$2)/SUMIFS('出荷記録１ 出荷先'!$J:$J,'出荷記録１ 出荷先'!$B:$B,"&gt;="&amp;L$7,'出荷記録１ 出荷先'!$B:$B,"&lt;="&amp;L$7+6,'出荷記録１ 出荷先'!$D:$D,$H$1,'出荷記録１ 出荷先'!$E:$E,$H32,'出荷記録１ 出荷先'!$G:$G,$H$2)*VLOOKUP($H$3,$C:$D,2,FALSE)
)),"")</f>
        <v/>
      </c>
      <c r="M32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出荷先'!$E:$E,$H32,'出荷記録１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出荷先'!$E:$E,$H32,'出荷記録１ 出荷先'!$G:$G,$H$2),
SUMIFS('出荷記録１ 出荷先'!$K:$K,'出荷記録１ 出荷先'!$B:$B,"&gt;="&amp;M$7,'出荷記録１ 出荷先'!$B:$B,"&lt;="&amp;M$7+6,'出荷記録１ 出荷先'!$D:$D,$H$1,'出荷記録１ 出荷先'!$E:$E,$H32,'出荷記録１ 出荷先'!$G:$G,$H$2)/SUMIFS('出荷記録１ 出荷先'!$J:$J,'出荷記録１ 出荷先'!$B:$B,"&gt;="&amp;M$7,'出荷記録１ 出荷先'!$B:$B,"&lt;="&amp;M$7+6,'出荷記録１ 出荷先'!$D:$D,$H$1,'出荷記録１ 出荷先'!$E:$E,$H32,'出荷記録１ 出荷先'!$G:$G,$H$2)*VLOOKUP($H$3,$C:$D,2,FALSE)
)),"")</f>
        <v/>
      </c>
      <c r="N32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出荷先'!$E:$E,$H32,'出荷記録１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出荷先'!$E:$E,$H32,'出荷記録１ 出荷先'!$G:$G,$H$2),
SUMIFS('出荷記録１ 出荷先'!$K:$K,'出荷記録１ 出荷先'!$B:$B,"&gt;="&amp;N$7,'出荷記録１ 出荷先'!$B:$B,"&lt;="&amp;N$7+6,'出荷記録１ 出荷先'!$D:$D,$H$1,'出荷記録１ 出荷先'!$E:$E,$H32,'出荷記録１ 出荷先'!$G:$G,$H$2)/SUMIFS('出荷記録１ 出荷先'!$J:$J,'出荷記録１ 出荷先'!$B:$B,"&gt;="&amp;N$7,'出荷記録１ 出荷先'!$B:$B,"&lt;="&amp;N$7+6,'出荷記録１ 出荷先'!$D:$D,$H$1,'出荷記録１ 出荷先'!$E:$E,$H32,'出荷記録１ 出荷先'!$G:$G,$H$2)*VLOOKUP($H$3,$C:$D,2,FALSE)
)),"")</f>
        <v/>
      </c>
      <c r="O32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出荷先'!$E:$E,$H32,'出荷記録１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出荷先'!$E:$E,$H32,'出荷記録１ 出荷先'!$G:$G,$H$2),
SUMIFS('出荷記録１ 出荷先'!$K:$K,'出荷記録１ 出荷先'!$B:$B,"&gt;="&amp;O$7,'出荷記録１ 出荷先'!$B:$B,"&lt;="&amp;O$7+6,'出荷記録１ 出荷先'!$D:$D,$H$1,'出荷記録１ 出荷先'!$E:$E,$H32,'出荷記録１ 出荷先'!$G:$G,$H$2)/SUMIFS('出荷記録１ 出荷先'!$J:$J,'出荷記録１ 出荷先'!$B:$B,"&gt;="&amp;O$7,'出荷記録１ 出荷先'!$B:$B,"&lt;="&amp;O$7+6,'出荷記録１ 出荷先'!$D:$D,$H$1,'出荷記録１ 出荷先'!$E:$E,$H32,'出荷記録１ 出荷先'!$G:$G,$H$2)*VLOOKUP($H$3,$C:$D,2,FALSE)
)),"")</f>
        <v/>
      </c>
      <c r="P32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出荷先'!$E:$E,$H32,'出荷記録１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出荷先'!$E:$E,$H32,'出荷記録１ 出荷先'!$G:$G,$H$2),
SUMIFS('出荷記録１ 出荷先'!$K:$K,'出荷記録１ 出荷先'!$B:$B,"&gt;="&amp;P$7,'出荷記録１ 出荷先'!$B:$B,"&lt;="&amp;P$7+6,'出荷記録１ 出荷先'!$D:$D,$H$1,'出荷記録１ 出荷先'!$E:$E,$H32,'出荷記録１ 出荷先'!$G:$G,$H$2)/SUMIFS('出荷記録１ 出荷先'!$J:$J,'出荷記録１ 出荷先'!$B:$B,"&gt;="&amp;P$7,'出荷記録１ 出荷先'!$B:$B,"&lt;="&amp;P$7+6,'出荷記録１ 出荷先'!$D:$D,$H$1,'出荷記録１ 出荷先'!$E:$E,$H32,'出荷記録１ 出荷先'!$G:$G,$H$2)*VLOOKUP($H$3,$C:$D,2,FALSE)
)),"")</f>
        <v/>
      </c>
      <c r="Q32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出荷先'!$E:$E,$H32,'出荷記録１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出荷先'!$E:$E,$H32,'出荷記録１ 出荷先'!$G:$G,$H$2),
SUMIFS('出荷記録１ 出荷先'!$K:$K,'出荷記録１ 出荷先'!$B:$B,"&gt;="&amp;Q$7,'出荷記録１ 出荷先'!$B:$B,"&lt;="&amp;Q$7+6,'出荷記録１ 出荷先'!$D:$D,$H$1,'出荷記録１ 出荷先'!$E:$E,$H32,'出荷記録１ 出荷先'!$G:$G,$H$2)/SUMIFS('出荷記録１ 出荷先'!$J:$J,'出荷記録１ 出荷先'!$B:$B,"&gt;="&amp;Q$7,'出荷記録１ 出荷先'!$B:$B,"&lt;="&amp;Q$7+6,'出荷記録１ 出荷先'!$D:$D,$H$1,'出荷記録１ 出荷先'!$E:$E,$H32,'出荷記録１ 出荷先'!$G:$G,$H$2)*VLOOKUP($H$3,$C:$D,2,FALSE)
)),"")</f>
        <v/>
      </c>
      <c r="R32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出荷先'!$E:$E,$H32,'出荷記録１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出荷先'!$E:$E,$H32,'出荷記録１ 出荷先'!$G:$G,$H$2),
SUMIFS('出荷記録１ 出荷先'!$K:$K,'出荷記録１ 出荷先'!$B:$B,"&gt;="&amp;R$7,'出荷記録１ 出荷先'!$B:$B,"&lt;="&amp;R$7+6,'出荷記録１ 出荷先'!$D:$D,$H$1,'出荷記録１ 出荷先'!$E:$E,$H32,'出荷記録１ 出荷先'!$G:$G,$H$2)/SUMIFS('出荷記録１ 出荷先'!$J:$J,'出荷記録１ 出荷先'!$B:$B,"&gt;="&amp;R$7,'出荷記録１ 出荷先'!$B:$B,"&lt;="&amp;R$7+6,'出荷記録１ 出荷先'!$D:$D,$H$1,'出荷記録１ 出荷先'!$E:$E,$H32,'出荷記録１ 出荷先'!$G:$G,$H$2)*VLOOKUP($H$3,$C:$D,2,FALSE)
)),"")</f>
        <v/>
      </c>
      <c r="S32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出荷先'!$E:$E,$H32,'出荷記録１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出荷先'!$E:$E,$H32,'出荷記録１ 出荷先'!$G:$G,$H$2),
SUMIFS('出荷記録１ 出荷先'!$K:$K,'出荷記録１ 出荷先'!$B:$B,"&gt;="&amp;S$7,'出荷記録１ 出荷先'!$B:$B,"&lt;="&amp;S$7+6,'出荷記録１ 出荷先'!$D:$D,$H$1,'出荷記録１ 出荷先'!$E:$E,$H32,'出荷記録１ 出荷先'!$G:$G,$H$2)/SUMIFS('出荷記録１ 出荷先'!$J:$J,'出荷記録１ 出荷先'!$B:$B,"&gt;="&amp;S$7,'出荷記録１ 出荷先'!$B:$B,"&lt;="&amp;S$7+6,'出荷記録１ 出荷先'!$D:$D,$H$1,'出荷記録１ 出荷先'!$E:$E,$H32,'出荷記録１ 出荷先'!$G:$G,$H$2)*VLOOKUP($H$3,$C:$D,2,FALSE)
)),"")</f>
        <v/>
      </c>
      <c r="T32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出荷先'!$E:$E,$H32,'出荷記録１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出荷先'!$E:$E,$H32,'出荷記録１ 出荷先'!$G:$G,$H$2),
SUMIFS('出荷記録１ 出荷先'!$K:$K,'出荷記録１ 出荷先'!$B:$B,"&gt;="&amp;T$7,'出荷記録１ 出荷先'!$B:$B,"&lt;="&amp;T$7+6,'出荷記録１ 出荷先'!$D:$D,$H$1,'出荷記録１ 出荷先'!$E:$E,$H32,'出荷記録１ 出荷先'!$G:$G,$H$2)/SUMIFS('出荷記録１ 出荷先'!$J:$J,'出荷記録１ 出荷先'!$B:$B,"&gt;="&amp;T$7,'出荷記録１ 出荷先'!$B:$B,"&lt;="&amp;T$7+6,'出荷記録１ 出荷先'!$D:$D,$H$1,'出荷記録１ 出荷先'!$E:$E,$H32,'出荷記録１ 出荷先'!$G:$G,$H$2)*VLOOKUP($H$3,$C:$D,2,FALSE)
)),"")</f>
        <v/>
      </c>
      <c r="U32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出荷先'!$E:$E,$H32,'出荷記録１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出荷先'!$E:$E,$H32,'出荷記録１ 出荷先'!$G:$G,$H$2),
SUMIFS('出荷記録１ 出荷先'!$K:$K,'出荷記録１ 出荷先'!$B:$B,"&gt;="&amp;U$7,'出荷記録１ 出荷先'!$B:$B,"&lt;="&amp;U$7+6,'出荷記録１ 出荷先'!$D:$D,$H$1,'出荷記録１ 出荷先'!$E:$E,$H32,'出荷記録１ 出荷先'!$G:$G,$H$2)/SUMIFS('出荷記録１ 出荷先'!$J:$J,'出荷記録１ 出荷先'!$B:$B,"&gt;="&amp;U$7,'出荷記録１ 出荷先'!$B:$B,"&lt;="&amp;U$7+6,'出荷記録１ 出荷先'!$D:$D,$H$1,'出荷記録１ 出荷先'!$E:$E,$H32,'出荷記録１ 出荷先'!$G:$G,$H$2)*VLOOKUP($H$3,$C:$D,2,FALSE)
)),"")</f>
        <v/>
      </c>
    </row>
    <row r="33" spans="7:21" x14ac:dyDescent="0.4">
      <c r="G33">
        <v>24</v>
      </c>
      <c r="H33" s="46"/>
      <c r="I33" s="31" t="str">
        <f>IF(H33="","",
IFERROR(
IF($H$4="単位あたりの数量",
SUMIFS('出荷記録１ 出荷先'!$J:$J,'出荷記録１ 出荷先'!$D:$D,$H$1,'出荷記録１ 出荷先'!$E:$E,$H33,'出荷記録１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出荷先'!$E:$E,$H33,'出荷記録１ 出荷先'!$G:$G,$H$2,'出荷記録１ 出荷先'!B:B,"&gt;="&amp;$H$5,'出荷記録１ 出荷先'!B:B,"&lt;="&amp;$H$6),
SUMIFS('出荷記録１ 出荷先'!$K:$K,'出荷記録１ 出荷先'!$D:$D,$H$1,'出荷記録１ 出荷先'!$E:$E,$H33,'出荷記録１ 出荷先'!$G:$G,$H$2,'出荷記録１ 出荷先'!B:B,"&gt;="&amp;$H$5,'出荷記録１ 出荷先'!B:B,"&lt;="&amp;$H$6)/SUMIFS('出荷記録１ 出荷先'!$J:$J,'出荷記録１ 出荷先'!$D:$D,$H$1,'出荷記録１ 出荷先'!$E:$E,$H33,'出荷記録１ 出荷先'!$G:$G,$H$2,'出荷記録１ 出荷先'!B:B,"&gt;="&amp;$H$5,'出荷記録１ 出荷先'!B:B,"&lt;="&amp;$H$6)*VLOOKUP($H$3,$C:$D,2,FALSE)
)),""))</f>
        <v/>
      </c>
      <c r="J33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出荷先'!$E:$E,$H33,'出荷記録１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出荷先'!$E:$E,$H33,'出荷記録１ 出荷先'!$G:$G,$H$2),
SUMIFS('出荷記録１ 出荷先'!$K:$K,'出荷記録１ 出荷先'!$B:$B,"&gt;="&amp;J$7,'出荷記録１ 出荷先'!$B:$B,"&lt;="&amp;J$7+6,'出荷記録１ 出荷先'!$D:$D,$H$1,'出荷記録１ 出荷先'!$E:$E,$H33,'出荷記録１ 出荷先'!$G:$G,$H$2)/SUMIFS('出荷記録１ 出荷先'!$J:$J,'出荷記録１ 出荷先'!$B:$B,"&gt;="&amp;J$7,'出荷記録１ 出荷先'!$B:$B,"&lt;="&amp;J$7+6,'出荷記録１ 出荷先'!$D:$D,$H$1,'出荷記録１ 出荷先'!$E:$E,$H33,'出荷記録１ 出荷先'!$G:$G,$H$2)*VLOOKUP($H$3,$C:$D,2,FALSE)
)),"")</f>
        <v/>
      </c>
      <c r="K33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出荷先'!$E:$E,$H33,'出荷記録１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出荷先'!$E:$E,$H33,'出荷記録１ 出荷先'!$G:$G,$H$2),
SUMIFS('出荷記録１ 出荷先'!$K:$K,'出荷記録１ 出荷先'!$B:$B,"&gt;="&amp;K$7,'出荷記録１ 出荷先'!$B:$B,"&lt;="&amp;K$7+6,'出荷記録１ 出荷先'!$D:$D,$H$1,'出荷記録１ 出荷先'!$E:$E,$H33,'出荷記録１ 出荷先'!$G:$G,$H$2)/SUMIFS('出荷記録１ 出荷先'!$J:$J,'出荷記録１ 出荷先'!$B:$B,"&gt;="&amp;K$7,'出荷記録１ 出荷先'!$B:$B,"&lt;="&amp;K$7+6,'出荷記録１ 出荷先'!$D:$D,$H$1,'出荷記録１ 出荷先'!$E:$E,$H33,'出荷記録１ 出荷先'!$G:$G,$H$2)*VLOOKUP($H$3,$C:$D,2,FALSE)
)),"")</f>
        <v/>
      </c>
      <c r="L33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出荷先'!$E:$E,$H33,'出荷記録１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出荷先'!$E:$E,$H33,'出荷記録１ 出荷先'!$G:$G,$H$2),
SUMIFS('出荷記録１ 出荷先'!$K:$K,'出荷記録１ 出荷先'!$B:$B,"&gt;="&amp;L$7,'出荷記録１ 出荷先'!$B:$B,"&lt;="&amp;L$7+6,'出荷記録１ 出荷先'!$D:$D,$H$1,'出荷記録１ 出荷先'!$E:$E,$H33,'出荷記録１ 出荷先'!$G:$G,$H$2)/SUMIFS('出荷記録１ 出荷先'!$J:$J,'出荷記録１ 出荷先'!$B:$B,"&gt;="&amp;L$7,'出荷記録１ 出荷先'!$B:$B,"&lt;="&amp;L$7+6,'出荷記録１ 出荷先'!$D:$D,$H$1,'出荷記録１ 出荷先'!$E:$E,$H33,'出荷記録１ 出荷先'!$G:$G,$H$2)*VLOOKUP($H$3,$C:$D,2,FALSE)
)),"")</f>
        <v/>
      </c>
      <c r="M33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出荷先'!$E:$E,$H33,'出荷記録１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出荷先'!$E:$E,$H33,'出荷記録１ 出荷先'!$G:$G,$H$2),
SUMIFS('出荷記録１ 出荷先'!$K:$K,'出荷記録１ 出荷先'!$B:$B,"&gt;="&amp;M$7,'出荷記録１ 出荷先'!$B:$B,"&lt;="&amp;M$7+6,'出荷記録１ 出荷先'!$D:$D,$H$1,'出荷記録１ 出荷先'!$E:$E,$H33,'出荷記録１ 出荷先'!$G:$G,$H$2)/SUMIFS('出荷記録１ 出荷先'!$J:$J,'出荷記録１ 出荷先'!$B:$B,"&gt;="&amp;M$7,'出荷記録１ 出荷先'!$B:$B,"&lt;="&amp;M$7+6,'出荷記録１ 出荷先'!$D:$D,$H$1,'出荷記録１ 出荷先'!$E:$E,$H33,'出荷記録１ 出荷先'!$G:$G,$H$2)*VLOOKUP($H$3,$C:$D,2,FALSE)
)),"")</f>
        <v/>
      </c>
      <c r="N33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出荷先'!$E:$E,$H33,'出荷記録１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出荷先'!$E:$E,$H33,'出荷記録１ 出荷先'!$G:$G,$H$2),
SUMIFS('出荷記録１ 出荷先'!$K:$K,'出荷記録１ 出荷先'!$B:$B,"&gt;="&amp;N$7,'出荷記録１ 出荷先'!$B:$B,"&lt;="&amp;N$7+6,'出荷記録１ 出荷先'!$D:$D,$H$1,'出荷記録１ 出荷先'!$E:$E,$H33,'出荷記録１ 出荷先'!$G:$G,$H$2)/SUMIFS('出荷記録１ 出荷先'!$J:$J,'出荷記録１ 出荷先'!$B:$B,"&gt;="&amp;N$7,'出荷記録１ 出荷先'!$B:$B,"&lt;="&amp;N$7+6,'出荷記録１ 出荷先'!$D:$D,$H$1,'出荷記録１ 出荷先'!$E:$E,$H33,'出荷記録１ 出荷先'!$G:$G,$H$2)*VLOOKUP($H$3,$C:$D,2,FALSE)
)),"")</f>
        <v/>
      </c>
      <c r="O33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出荷先'!$E:$E,$H33,'出荷記録１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出荷先'!$E:$E,$H33,'出荷記録１ 出荷先'!$G:$G,$H$2),
SUMIFS('出荷記録１ 出荷先'!$K:$K,'出荷記録１ 出荷先'!$B:$B,"&gt;="&amp;O$7,'出荷記録１ 出荷先'!$B:$B,"&lt;="&amp;O$7+6,'出荷記録１ 出荷先'!$D:$D,$H$1,'出荷記録１ 出荷先'!$E:$E,$H33,'出荷記録１ 出荷先'!$G:$G,$H$2)/SUMIFS('出荷記録１ 出荷先'!$J:$J,'出荷記録１ 出荷先'!$B:$B,"&gt;="&amp;O$7,'出荷記録１ 出荷先'!$B:$B,"&lt;="&amp;O$7+6,'出荷記録１ 出荷先'!$D:$D,$H$1,'出荷記録１ 出荷先'!$E:$E,$H33,'出荷記録１ 出荷先'!$G:$G,$H$2)*VLOOKUP($H$3,$C:$D,2,FALSE)
)),"")</f>
        <v/>
      </c>
      <c r="P33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出荷先'!$E:$E,$H33,'出荷記録１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出荷先'!$E:$E,$H33,'出荷記録１ 出荷先'!$G:$G,$H$2),
SUMIFS('出荷記録１ 出荷先'!$K:$K,'出荷記録１ 出荷先'!$B:$B,"&gt;="&amp;P$7,'出荷記録１ 出荷先'!$B:$B,"&lt;="&amp;P$7+6,'出荷記録１ 出荷先'!$D:$D,$H$1,'出荷記録１ 出荷先'!$E:$E,$H33,'出荷記録１ 出荷先'!$G:$G,$H$2)/SUMIFS('出荷記録１ 出荷先'!$J:$J,'出荷記録１ 出荷先'!$B:$B,"&gt;="&amp;P$7,'出荷記録１ 出荷先'!$B:$B,"&lt;="&amp;P$7+6,'出荷記録１ 出荷先'!$D:$D,$H$1,'出荷記録１ 出荷先'!$E:$E,$H33,'出荷記録１ 出荷先'!$G:$G,$H$2)*VLOOKUP($H$3,$C:$D,2,FALSE)
)),"")</f>
        <v/>
      </c>
      <c r="Q33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出荷先'!$E:$E,$H33,'出荷記録１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出荷先'!$E:$E,$H33,'出荷記録１ 出荷先'!$G:$G,$H$2),
SUMIFS('出荷記録１ 出荷先'!$K:$K,'出荷記録１ 出荷先'!$B:$B,"&gt;="&amp;Q$7,'出荷記録１ 出荷先'!$B:$B,"&lt;="&amp;Q$7+6,'出荷記録１ 出荷先'!$D:$D,$H$1,'出荷記録１ 出荷先'!$E:$E,$H33,'出荷記録１ 出荷先'!$G:$G,$H$2)/SUMIFS('出荷記録１ 出荷先'!$J:$J,'出荷記録１ 出荷先'!$B:$B,"&gt;="&amp;Q$7,'出荷記録１ 出荷先'!$B:$B,"&lt;="&amp;Q$7+6,'出荷記録１ 出荷先'!$D:$D,$H$1,'出荷記録１ 出荷先'!$E:$E,$H33,'出荷記録１ 出荷先'!$G:$G,$H$2)*VLOOKUP($H$3,$C:$D,2,FALSE)
)),"")</f>
        <v/>
      </c>
      <c r="R33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出荷先'!$E:$E,$H33,'出荷記録１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出荷先'!$E:$E,$H33,'出荷記録１ 出荷先'!$G:$G,$H$2),
SUMIFS('出荷記録１ 出荷先'!$K:$K,'出荷記録１ 出荷先'!$B:$B,"&gt;="&amp;R$7,'出荷記録１ 出荷先'!$B:$B,"&lt;="&amp;R$7+6,'出荷記録１ 出荷先'!$D:$D,$H$1,'出荷記録１ 出荷先'!$E:$E,$H33,'出荷記録１ 出荷先'!$G:$G,$H$2)/SUMIFS('出荷記録１ 出荷先'!$J:$J,'出荷記録１ 出荷先'!$B:$B,"&gt;="&amp;R$7,'出荷記録１ 出荷先'!$B:$B,"&lt;="&amp;R$7+6,'出荷記録１ 出荷先'!$D:$D,$H$1,'出荷記録１ 出荷先'!$E:$E,$H33,'出荷記録１ 出荷先'!$G:$G,$H$2)*VLOOKUP($H$3,$C:$D,2,FALSE)
)),"")</f>
        <v/>
      </c>
      <c r="S33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出荷先'!$E:$E,$H33,'出荷記録１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出荷先'!$E:$E,$H33,'出荷記録１ 出荷先'!$G:$G,$H$2),
SUMIFS('出荷記録１ 出荷先'!$K:$K,'出荷記録１ 出荷先'!$B:$B,"&gt;="&amp;S$7,'出荷記録１ 出荷先'!$B:$B,"&lt;="&amp;S$7+6,'出荷記録１ 出荷先'!$D:$D,$H$1,'出荷記録１ 出荷先'!$E:$E,$H33,'出荷記録１ 出荷先'!$G:$G,$H$2)/SUMIFS('出荷記録１ 出荷先'!$J:$J,'出荷記録１ 出荷先'!$B:$B,"&gt;="&amp;S$7,'出荷記録１ 出荷先'!$B:$B,"&lt;="&amp;S$7+6,'出荷記録１ 出荷先'!$D:$D,$H$1,'出荷記録１ 出荷先'!$E:$E,$H33,'出荷記録１ 出荷先'!$G:$G,$H$2)*VLOOKUP($H$3,$C:$D,2,FALSE)
)),"")</f>
        <v/>
      </c>
      <c r="T33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出荷先'!$E:$E,$H33,'出荷記録１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出荷先'!$E:$E,$H33,'出荷記録１ 出荷先'!$G:$G,$H$2),
SUMIFS('出荷記録１ 出荷先'!$K:$K,'出荷記録１ 出荷先'!$B:$B,"&gt;="&amp;T$7,'出荷記録１ 出荷先'!$B:$B,"&lt;="&amp;T$7+6,'出荷記録１ 出荷先'!$D:$D,$H$1,'出荷記録１ 出荷先'!$E:$E,$H33,'出荷記録１ 出荷先'!$G:$G,$H$2)/SUMIFS('出荷記録１ 出荷先'!$J:$J,'出荷記録１ 出荷先'!$B:$B,"&gt;="&amp;T$7,'出荷記録１ 出荷先'!$B:$B,"&lt;="&amp;T$7+6,'出荷記録１ 出荷先'!$D:$D,$H$1,'出荷記録１ 出荷先'!$E:$E,$H33,'出荷記録１ 出荷先'!$G:$G,$H$2)*VLOOKUP($H$3,$C:$D,2,FALSE)
)),"")</f>
        <v/>
      </c>
      <c r="U33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出荷先'!$E:$E,$H33,'出荷記録１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出荷先'!$E:$E,$H33,'出荷記録１ 出荷先'!$G:$G,$H$2),
SUMIFS('出荷記録１ 出荷先'!$K:$K,'出荷記録１ 出荷先'!$B:$B,"&gt;="&amp;U$7,'出荷記録１ 出荷先'!$B:$B,"&lt;="&amp;U$7+6,'出荷記録１ 出荷先'!$D:$D,$H$1,'出荷記録１ 出荷先'!$E:$E,$H33,'出荷記録１ 出荷先'!$G:$G,$H$2)/SUMIFS('出荷記録１ 出荷先'!$J:$J,'出荷記録１ 出荷先'!$B:$B,"&gt;="&amp;U$7,'出荷記録１ 出荷先'!$B:$B,"&lt;="&amp;U$7+6,'出荷記録１ 出荷先'!$D:$D,$H$1,'出荷記録１ 出荷先'!$E:$E,$H33,'出荷記録１ 出荷先'!$G:$G,$H$2)*VLOOKUP($H$3,$C:$D,2,FALSE)
)),"")</f>
        <v/>
      </c>
    </row>
    <row r="34" spans="7:21" x14ac:dyDescent="0.4">
      <c r="G34">
        <v>25</v>
      </c>
      <c r="H34" s="46"/>
      <c r="I34" s="31" t="str">
        <f>IF(H34="","",
IFERROR(
IF($H$4="単位あたりの数量",
SUMIFS('出荷記録１ 出荷先'!$J:$J,'出荷記録１ 出荷先'!$D:$D,$H$1,'出荷記録１ 出荷先'!$E:$E,$H34,'出荷記録１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出荷先'!$E:$E,$H34,'出荷記録１ 出荷先'!$G:$G,$H$2,'出荷記録１ 出荷先'!B:B,"&gt;="&amp;$H$5,'出荷記録１ 出荷先'!B:B,"&lt;="&amp;$H$6),
SUMIFS('出荷記録１ 出荷先'!$K:$K,'出荷記録１ 出荷先'!$D:$D,$H$1,'出荷記録１ 出荷先'!$E:$E,$H34,'出荷記録１ 出荷先'!$G:$G,$H$2,'出荷記録１ 出荷先'!B:B,"&gt;="&amp;$H$5,'出荷記録１ 出荷先'!B:B,"&lt;="&amp;$H$6)/SUMIFS('出荷記録１ 出荷先'!$J:$J,'出荷記録１ 出荷先'!$D:$D,$H$1,'出荷記録１ 出荷先'!$E:$E,$H34,'出荷記録１ 出荷先'!$G:$G,$H$2,'出荷記録１ 出荷先'!B:B,"&gt;="&amp;$H$5,'出荷記録１ 出荷先'!B:B,"&lt;="&amp;$H$6)*VLOOKUP($H$3,$C:$D,2,FALSE)
)),""))</f>
        <v/>
      </c>
      <c r="J34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出荷先'!$E:$E,$H34,'出荷記録１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出荷先'!$E:$E,$H34,'出荷記録１ 出荷先'!$G:$G,$H$2),
SUMIFS('出荷記録１ 出荷先'!$K:$K,'出荷記録１ 出荷先'!$B:$B,"&gt;="&amp;J$7,'出荷記録１ 出荷先'!$B:$B,"&lt;="&amp;J$7+6,'出荷記録１ 出荷先'!$D:$D,$H$1,'出荷記録１ 出荷先'!$E:$E,$H34,'出荷記録１ 出荷先'!$G:$G,$H$2)/SUMIFS('出荷記録１ 出荷先'!$J:$J,'出荷記録１ 出荷先'!$B:$B,"&gt;="&amp;J$7,'出荷記録１ 出荷先'!$B:$B,"&lt;="&amp;J$7+6,'出荷記録１ 出荷先'!$D:$D,$H$1,'出荷記録１ 出荷先'!$E:$E,$H34,'出荷記録１ 出荷先'!$G:$G,$H$2)*VLOOKUP($H$3,$C:$D,2,FALSE)
)),"")</f>
        <v/>
      </c>
      <c r="K34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出荷先'!$E:$E,$H34,'出荷記録１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出荷先'!$E:$E,$H34,'出荷記録１ 出荷先'!$G:$G,$H$2),
SUMIFS('出荷記録１ 出荷先'!$K:$K,'出荷記録１ 出荷先'!$B:$B,"&gt;="&amp;K$7,'出荷記録１ 出荷先'!$B:$B,"&lt;="&amp;K$7+6,'出荷記録１ 出荷先'!$D:$D,$H$1,'出荷記録１ 出荷先'!$E:$E,$H34,'出荷記録１ 出荷先'!$G:$G,$H$2)/SUMIFS('出荷記録１ 出荷先'!$J:$J,'出荷記録１ 出荷先'!$B:$B,"&gt;="&amp;K$7,'出荷記録１ 出荷先'!$B:$B,"&lt;="&amp;K$7+6,'出荷記録１ 出荷先'!$D:$D,$H$1,'出荷記録１ 出荷先'!$E:$E,$H34,'出荷記録１ 出荷先'!$G:$G,$H$2)*VLOOKUP($H$3,$C:$D,2,FALSE)
)),"")</f>
        <v/>
      </c>
      <c r="L34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出荷先'!$E:$E,$H34,'出荷記録１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出荷先'!$E:$E,$H34,'出荷記録１ 出荷先'!$G:$G,$H$2),
SUMIFS('出荷記録１ 出荷先'!$K:$K,'出荷記録１ 出荷先'!$B:$B,"&gt;="&amp;L$7,'出荷記録１ 出荷先'!$B:$B,"&lt;="&amp;L$7+6,'出荷記録１ 出荷先'!$D:$D,$H$1,'出荷記録１ 出荷先'!$E:$E,$H34,'出荷記録１ 出荷先'!$G:$G,$H$2)/SUMIFS('出荷記録１ 出荷先'!$J:$J,'出荷記録１ 出荷先'!$B:$B,"&gt;="&amp;L$7,'出荷記録１ 出荷先'!$B:$B,"&lt;="&amp;L$7+6,'出荷記録１ 出荷先'!$D:$D,$H$1,'出荷記録１ 出荷先'!$E:$E,$H34,'出荷記録１ 出荷先'!$G:$G,$H$2)*VLOOKUP($H$3,$C:$D,2,FALSE)
)),"")</f>
        <v/>
      </c>
      <c r="M34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出荷先'!$E:$E,$H34,'出荷記録１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出荷先'!$E:$E,$H34,'出荷記録１ 出荷先'!$G:$G,$H$2),
SUMIFS('出荷記録１ 出荷先'!$K:$K,'出荷記録１ 出荷先'!$B:$B,"&gt;="&amp;M$7,'出荷記録１ 出荷先'!$B:$B,"&lt;="&amp;M$7+6,'出荷記録１ 出荷先'!$D:$D,$H$1,'出荷記録１ 出荷先'!$E:$E,$H34,'出荷記録１ 出荷先'!$G:$G,$H$2)/SUMIFS('出荷記録１ 出荷先'!$J:$J,'出荷記録１ 出荷先'!$B:$B,"&gt;="&amp;M$7,'出荷記録１ 出荷先'!$B:$B,"&lt;="&amp;M$7+6,'出荷記録１ 出荷先'!$D:$D,$H$1,'出荷記録１ 出荷先'!$E:$E,$H34,'出荷記録１ 出荷先'!$G:$G,$H$2)*VLOOKUP($H$3,$C:$D,2,FALSE)
)),"")</f>
        <v/>
      </c>
      <c r="N34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出荷先'!$E:$E,$H34,'出荷記録１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出荷先'!$E:$E,$H34,'出荷記録１ 出荷先'!$G:$G,$H$2),
SUMIFS('出荷記録１ 出荷先'!$K:$K,'出荷記録１ 出荷先'!$B:$B,"&gt;="&amp;N$7,'出荷記録１ 出荷先'!$B:$B,"&lt;="&amp;N$7+6,'出荷記録１ 出荷先'!$D:$D,$H$1,'出荷記録１ 出荷先'!$E:$E,$H34,'出荷記録１ 出荷先'!$G:$G,$H$2)/SUMIFS('出荷記録１ 出荷先'!$J:$J,'出荷記録１ 出荷先'!$B:$B,"&gt;="&amp;N$7,'出荷記録１ 出荷先'!$B:$B,"&lt;="&amp;N$7+6,'出荷記録１ 出荷先'!$D:$D,$H$1,'出荷記録１ 出荷先'!$E:$E,$H34,'出荷記録１ 出荷先'!$G:$G,$H$2)*VLOOKUP($H$3,$C:$D,2,FALSE)
)),"")</f>
        <v/>
      </c>
      <c r="O34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出荷先'!$E:$E,$H34,'出荷記録１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出荷先'!$E:$E,$H34,'出荷記録１ 出荷先'!$G:$G,$H$2),
SUMIFS('出荷記録１ 出荷先'!$K:$K,'出荷記録１ 出荷先'!$B:$B,"&gt;="&amp;O$7,'出荷記録１ 出荷先'!$B:$B,"&lt;="&amp;O$7+6,'出荷記録１ 出荷先'!$D:$D,$H$1,'出荷記録１ 出荷先'!$E:$E,$H34,'出荷記録１ 出荷先'!$G:$G,$H$2)/SUMIFS('出荷記録１ 出荷先'!$J:$J,'出荷記録１ 出荷先'!$B:$B,"&gt;="&amp;O$7,'出荷記録１ 出荷先'!$B:$B,"&lt;="&amp;O$7+6,'出荷記録１ 出荷先'!$D:$D,$H$1,'出荷記録１ 出荷先'!$E:$E,$H34,'出荷記録１ 出荷先'!$G:$G,$H$2)*VLOOKUP($H$3,$C:$D,2,FALSE)
)),"")</f>
        <v/>
      </c>
      <c r="P34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出荷先'!$E:$E,$H34,'出荷記録１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出荷先'!$E:$E,$H34,'出荷記録１ 出荷先'!$G:$G,$H$2),
SUMIFS('出荷記録１ 出荷先'!$K:$K,'出荷記録１ 出荷先'!$B:$B,"&gt;="&amp;P$7,'出荷記録１ 出荷先'!$B:$B,"&lt;="&amp;P$7+6,'出荷記録１ 出荷先'!$D:$D,$H$1,'出荷記録１ 出荷先'!$E:$E,$H34,'出荷記録１ 出荷先'!$G:$G,$H$2)/SUMIFS('出荷記録１ 出荷先'!$J:$J,'出荷記録１ 出荷先'!$B:$B,"&gt;="&amp;P$7,'出荷記録１ 出荷先'!$B:$B,"&lt;="&amp;P$7+6,'出荷記録１ 出荷先'!$D:$D,$H$1,'出荷記録１ 出荷先'!$E:$E,$H34,'出荷記録１ 出荷先'!$G:$G,$H$2)*VLOOKUP($H$3,$C:$D,2,FALSE)
)),"")</f>
        <v/>
      </c>
      <c r="Q34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出荷先'!$E:$E,$H34,'出荷記録１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出荷先'!$E:$E,$H34,'出荷記録１ 出荷先'!$G:$G,$H$2),
SUMIFS('出荷記録１ 出荷先'!$K:$K,'出荷記録１ 出荷先'!$B:$B,"&gt;="&amp;Q$7,'出荷記録１ 出荷先'!$B:$B,"&lt;="&amp;Q$7+6,'出荷記録１ 出荷先'!$D:$D,$H$1,'出荷記録１ 出荷先'!$E:$E,$H34,'出荷記録１ 出荷先'!$G:$G,$H$2)/SUMIFS('出荷記録１ 出荷先'!$J:$J,'出荷記録１ 出荷先'!$B:$B,"&gt;="&amp;Q$7,'出荷記録１ 出荷先'!$B:$B,"&lt;="&amp;Q$7+6,'出荷記録１ 出荷先'!$D:$D,$H$1,'出荷記録１ 出荷先'!$E:$E,$H34,'出荷記録１ 出荷先'!$G:$G,$H$2)*VLOOKUP($H$3,$C:$D,2,FALSE)
)),"")</f>
        <v/>
      </c>
      <c r="R34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出荷先'!$E:$E,$H34,'出荷記録１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出荷先'!$E:$E,$H34,'出荷記録１ 出荷先'!$G:$G,$H$2),
SUMIFS('出荷記録１ 出荷先'!$K:$K,'出荷記録１ 出荷先'!$B:$B,"&gt;="&amp;R$7,'出荷記録１ 出荷先'!$B:$B,"&lt;="&amp;R$7+6,'出荷記録１ 出荷先'!$D:$D,$H$1,'出荷記録１ 出荷先'!$E:$E,$H34,'出荷記録１ 出荷先'!$G:$G,$H$2)/SUMIFS('出荷記録１ 出荷先'!$J:$J,'出荷記録１ 出荷先'!$B:$B,"&gt;="&amp;R$7,'出荷記録１ 出荷先'!$B:$B,"&lt;="&amp;R$7+6,'出荷記録１ 出荷先'!$D:$D,$H$1,'出荷記録１ 出荷先'!$E:$E,$H34,'出荷記録１ 出荷先'!$G:$G,$H$2)*VLOOKUP($H$3,$C:$D,2,FALSE)
)),"")</f>
        <v/>
      </c>
      <c r="S34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出荷先'!$E:$E,$H34,'出荷記録１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出荷先'!$E:$E,$H34,'出荷記録１ 出荷先'!$G:$G,$H$2),
SUMIFS('出荷記録１ 出荷先'!$K:$K,'出荷記録１ 出荷先'!$B:$B,"&gt;="&amp;S$7,'出荷記録１ 出荷先'!$B:$B,"&lt;="&amp;S$7+6,'出荷記録１ 出荷先'!$D:$D,$H$1,'出荷記録１ 出荷先'!$E:$E,$H34,'出荷記録１ 出荷先'!$G:$G,$H$2)/SUMIFS('出荷記録１ 出荷先'!$J:$J,'出荷記録１ 出荷先'!$B:$B,"&gt;="&amp;S$7,'出荷記録１ 出荷先'!$B:$B,"&lt;="&amp;S$7+6,'出荷記録１ 出荷先'!$D:$D,$H$1,'出荷記録１ 出荷先'!$E:$E,$H34,'出荷記録１ 出荷先'!$G:$G,$H$2)*VLOOKUP($H$3,$C:$D,2,FALSE)
)),"")</f>
        <v/>
      </c>
      <c r="T34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出荷先'!$E:$E,$H34,'出荷記録１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出荷先'!$E:$E,$H34,'出荷記録１ 出荷先'!$G:$G,$H$2),
SUMIFS('出荷記録１ 出荷先'!$K:$K,'出荷記録１ 出荷先'!$B:$B,"&gt;="&amp;T$7,'出荷記録１ 出荷先'!$B:$B,"&lt;="&amp;T$7+6,'出荷記録１ 出荷先'!$D:$D,$H$1,'出荷記録１ 出荷先'!$E:$E,$H34,'出荷記録１ 出荷先'!$G:$G,$H$2)/SUMIFS('出荷記録１ 出荷先'!$J:$J,'出荷記録１ 出荷先'!$B:$B,"&gt;="&amp;T$7,'出荷記録１ 出荷先'!$B:$B,"&lt;="&amp;T$7+6,'出荷記録１ 出荷先'!$D:$D,$H$1,'出荷記録１ 出荷先'!$E:$E,$H34,'出荷記録１ 出荷先'!$G:$G,$H$2)*VLOOKUP($H$3,$C:$D,2,FALSE)
)),"")</f>
        <v/>
      </c>
      <c r="U34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出荷先'!$E:$E,$H34,'出荷記録１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出荷先'!$E:$E,$H34,'出荷記録１ 出荷先'!$G:$G,$H$2),
SUMIFS('出荷記録１ 出荷先'!$K:$K,'出荷記録１ 出荷先'!$B:$B,"&gt;="&amp;U$7,'出荷記録１ 出荷先'!$B:$B,"&lt;="&amp;U$7+6,'出荷記録１ 出荷先'!$D:$D,$H$1,'出荷記録１ 出荷先'!$E:$E,$H34,'出荷記録１ 出荷先'!$G:$G,$H$2)/SUMIFS('出荷記録１ 出荷先'!$J:$J,'出荷記録１ 出荷先'!$B:$B,"&gt;="&amp;U$7,'出荷記録１ 出荷先'!$B:$B,"&lt;="&amp;U$7+6,'出荷記録１ 出荷先'!$D:$D,$H$1,'出荷記録１ 出荷先'!$E:$E,$H34,'出荷記録１ 出荷先'!$G:$G,$H$2)*VLOOKUP($H$3,$C:$D,2,FALSE)
)),"")</f>
        <v/>
      </c>
    </row>
    <row r="35" spans="7:21" x14ac:dyDescent="0.4">
      <c r="G35">
        <v>26</v>
      </c>
      <c r="H35" s="46"/>
      <c r="I35" s="31" t="str">
        <f>IF(H35="","",
IFERROR(
IF($H$4="単位あたりの数量",
SUMIFS('出荷記録１ 出荷先'!$J:$J,'出荷記録１ 出荷先'!$D:$D,$H$1,'出荷記録１ 出荷先'!$E:$E,$H35,'出荷記録１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出荷先'!$E:$E,$H35,'出荷記録１ 出荷先'!$G:$G,$H$2,'出荷記録１ 出荷先'!B:B,"&gt;="&amp;$H$5,'出荷記録１ 出荷先'!B:B,"&lt;="&amp;$H$6),
SUMIFS('出荷記録１ 出荷先'!$K:$K,'出荷記録１ 出荷先'!$D:$D,$H$1,'出荷記録１ 出荷先'!$E:$E,$H35,'出荷記録１ 出荷先'!$G:$G,$H$2,'出荷記録１ 出荷先'!B:B,"&gt;="&amp;$H$5,'出荷記録１ 出荷先'!B:B,"&lt;="&amp;$H$6)/SUMIFS('出荷記録１ 出荷先'!$J:$J,'出荷記録１ 出荷先'!$D:$D,$H$1,'出荷記録１ 出荷先'!$E:$E,$H35,'出荷記録１ 出荷先'!$G:$G,$H$2,'出荷記録１ 出荷先'!B:B,"&gt;="&amp;$H$5,'出荷記録１ 出荷先'!B:B,"&lt;="&amp;$H$6)*VLOOKUP($H$3,$C:$D,2,FALSE)
)),""))</f>
        <v/>
      </c>
      <c r="J35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出荷先'!$E:$E,$H35,'出荷記録１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出荷先'!$E:$E,$H35,'出荷記録１ 出荷先'!$G:$G,$H$2),
SUMIFS('出荷記録１ 出荷先'!$K:$K,'出荷記録１ 出荷先'!$B:$B,"&gt;="&amp;J$7,'出荷記録１ 出荷先'!$B:$B,"&lt;="&amp;J$7+6,'出荷記録１ 出荷先'!$D:$D,$H$1,'出荷記録１ 出荷先'!$E:$E,$H35,'出荷記録１ 出荷先'!$G:$G,$H$2)/SUMIFS('出荷記録１ 出荷先'!$J:$J,'出荷記録１ 出荷先'!$B:$B,"&gt;="&amp;J$7,'出荷記録１ 出荷先'!$B:$B,"&lt;="&amp;J$7+6,'出荷記録１ 出荷先'!$D:$D,$H$1,'出荷記録１ 出荷先'!$E:$E,$H35,'出荷記録１ 出荷先'!$G:$G,$H$2)*VLOOKUP($H$3,$C:$D,2,FALSE)
)),"")</f>
        <v/>
      </c>
      <c r="K35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出荷先'!$E:$E,$H35,'出荷記録１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出荷先'!$E:$E,$H35,'出荷記録１ 出荷先'!$G:$G,$H$2),
SUMIFS('出荷記録１ 出荷先'!$K:$K,'出荷記録１ 出荷先'!$B:$B,"&gt;="&amp;K$7,'出荷記録１ 出荷先'!$B:$B,"&lt;="&amp;K$7+6,'出荷記録１ 出荷先'!$D:$D,$H$1,'出荷記録１ 出荷先'!$E:$E,$H35,'出荷記録１ 出荷先'!$G:$G,$H$2)/SUMIFS('出荷記録１ 出荷先'!$J:$J,'出荷記録１ 出荷先'!$B:$B,"&gt;="&amp;K$7,'出荷記録１ 出荷先'!$B:$B,"&lt;="&amp;K$7+6,'出荷記録１ 出荷先'!$D:$D,$H$1,'出荷記録１ 出荷先'!$E:$E,$H35,'出荷記録１ 出荷先'!$G:$G,$H$2)*VLOOKUP($H$3,$C:$D,2,FALSE)
)),"")</f>
        <v/>
      </c>
      <c r="L35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出荷先'!$E:$E,$H35,'出荷記録１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出荷先'!$E:$E,$H35,'出荷記録１ 出荷先'!$G:$G,$H$2),
SUMIFS('出荷記録１ 出荷先'!$K:$K,'出荷記録１ 出荷先'!$B:$B,"&gt;="&amp;L$7,'出荷記録１ 出荷先'!$B:$B,"&lt;="&amp;L$7+6,'出荷記録１ 出荷先'!$D:$D,$H$1,'出荷記録１ 出荷先'!$E:$E,$H35,'出荷記録１ 出荷先'!$G:$G,$H$2)/SUMIFS('出荷記録１ 出荷先'!$J:$J,'出荷記録１ 出荷先'!$B:$B,"&gt;="&amp;L$7,'出荷記録１ 出荷先'!$B:$B,"&lt;="&amp;L$7+6,'出荷記録１ 出荷先'!$D:$D,$H$1,'出荷記録１ 出荷先'!$E:$E,$H35,'出荷記録１ 出荷先'!$G:$G,$H$2)*VLOOKUP($H$3,$C:$D,2,FALSE)
)),"")</f>
        <v/>
      </c>
      <c r="M35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出荷先'!$E:$E,$H35,'出荷記録１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出荷先'!$E:$E,$H35,'出荷記録１ 出荷先'!$G:$G,$H$2),
SUMIFS('出荷記録１ 出荷先'!$K:$K,'出荷記録１ 出荷先'!$B:$B,"&gt;="&amp;M$7,'出荷記録１ 出荷先'!$B:$B,"&lt;="&amp;M$7+6,'出荷記録１ 出荷先'!$D:$D,$H$1,'出荷記録１ 出荷先'!$E:$E,$H35,'出荷記録１ 出荷先'!$G:$G,$H$2)/SUMIFS('出荷記録１ 出荷先'!$J:$J,'出荷記録１ 出荷先'!$B:$B,"&gt;="&amp;M$7,'出荷記録１ 出荷先'!$B:$B,"&lt;="&amp;M$7+6,'出荷記録１ 出荷先'!$D:$D,$H$1,'出荷記録１ 出荷先'!$E:$E,$H35,'出荷記録１ 出荷先'!$G:$G,$H$2)*VLOOKUP($H$3,$C:$D,2,FALSE)
)),"")</f>
        <v/>
      </c>
      <c r="N35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出荷先'!$E:$E,$H35,'出荷記録１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出荷先'!$E:$E,$H35,'出荷記録１ 出荷先'!$G:$G,$H$2),
SUMIFS('出荷記録１ 出荷先'!$K:$K,'出荷記録１ 出荷先'!$B:$B,"&gt;="&amp;N$7,'出荷記録１ 出荷先'!$B:$B,"&lt;="&amp;N$7+6,'出荷記録１ 出荷先'!$D:$D,$H$1,'出荷記録１ 出荷先'!$E:$E,$H35,'出荷記録１ 出荷先'!$G:$G,$H$2)/SUMIFS('出荷記録１ 出荷先'!$J:$J,'出荷記録１ 出荷先'!$B:$B,"&gt;="&amp;N$7,'出荷記録１ 出荷先'!$B:$B,"&lt;="&amp;N$7+6,'出荷記録１ 出荷先'!$D:$D,$H$1,'出荷記録１ 出荷先'!$E:$E,$H35,'出荷記録１ 出荷先'!$G:$G,$H$2)*VLOOKUP($H$3,$C:$D,2,FALSE)
)),"")</f>
        <v/>
      </c>
      <c r="O35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出荷先'!$E:$E,$H35,'出荷記録１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出荷先'!$E:$E,$H35,'出荷記録１ 出荷先'!$G:$G,$H$2),
SUMIFS('出荷記録１ 出荷先'!$K:$K,'出荷記録１ 出荷先'!$B:$B,"&gt;="&amp;O$7,'出荷記録１ 出荷先'!$B:$B,"&lt;="&amp;O$7+6,'出荷記録１ 出荷先'!$D:$D,$H$1,'出荷記録１ 出荷先'!$E:$E,$H35,'出荷記録１ 出荷先'!$G:$G,$H$2)/SUMIFS('出荷記録１ 出荷先'!$J:$J,'出荷記録１ 出荷先'!$B:$B,"&gt;="&amp;O$7,'出荷記録１ 出荷先'!$B:$B,"&lt;="&amp;O$7+6,'出荷記録１ 出荷先'!$D:$D,$H$1,'出荷記録１ 出荷先'!$E:$E,$H35,'出荷記録１ 出荷先'!$G:$G,$H$2)*VLOOKUP($H$3,$C:$D,2,FALSE)
)),"")</f>
        <v/>
      </c>
      <c r="P35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出荷先'!$E:$E,$H35,'出荷記録１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出荷先'!$E:$E,$H35,'出荷記録１ 出荷先'!$G:$G,$H$2),
SUMIFS('出荷記録１ 出荷先'!$K:$K,'出荷記録１ 出荷先'!$B:$B,"&gt;="&amp;P$7,'出荷記録１ 出荷先'!$B:$B,"&lt;="&amp;P$7+6,'出荷記録１ 出荷先'!$D:$D,$H$1,'出荷記録１ 出荷先'!$E:$E,$H35,'出荷記録１ 出荷先'!$G:$G,$H$2)/SUMIFS('出荷記録１ 出荷先'!$J:$J,'出荷記録１ 出荷先'!$B:$B,"&gt;="&amp;P$7,'出荷記録１ 出荷先'!$B:$B,"&lt;="&amp;P$7+6,'出荷記録１ 出荷先'!$D:$D,$H$1,'出荷記録１ 出荷先'!$E:$E,$H35,'出荷記録１ 出荷先'!$G:$G,$H$2)*VLOOKUP($H$3,$C:$D,2,FALSE)
)),"")</f>
        <v/>
      </c>
      <c r="Q35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出荷先'!$E:$E,$H35,'出荷記録１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出荷先'!$E:$E,$H35,'出荷記録１ 出荷先'!$G:$G,$H$2),
SUMIFS('出荷記録１ 出荷先'!$K:$K,'出荷記録１ 出荷先'!$B:$B,"&gt;="&amp;Q$7,'出荷記録１ 出荷先'!$B:$B,"&lt;="&amp;Q$7+6,'出荷記録１ 出荷先'!$D:$D,$H$1,'出荷記録１ 出荷先'!$E:$E,$H35,'出荷記録１ 出荷先'!$G:$G,$H$2)/SUMIFS('出荷記録１ 出荷先'!$J:$J,'出荷記録１ 出荷先'!$B:$B,"&gt;="&amp;Q$7,'出荷記録１ 出荷先'!$B:$B,"&lt;="&amp;Q$7+6,'出荷記録１ 出荷先'!$D:$D,$H$1,'出荷記録１ 出荷先'!$E:$E,$H35,'出荷記録１ 出荷先'!$G:$G,$H$2)*VLOOKUP($H$3,$C:$D,2,FALSE)
)),"")</f>
        <v/>
      </c>
      <c r="R35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出荷先'!$E:$E,$H35,'出荷記録１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出荷先'!$E:$E,$H35,'出荷記録１ 出荷先'!$G:$G,$H$2),
SUMIFS('出荷記録１ 出荷先'!$K:$K,'出荷記録１ 出荷先'!$B:$B,"&gt;="&amp;R$7,'出荷記録１ 出荷先'!$B:$B,"&lt;="&amp;R$7+6,'出荷記録１ 出荷先'!$D:$D,$H$1,'出荷記録１ 出荷先'!$E:$E,$H35,'出荷記録１ 出荷先'!$G:$G,$H$2)/SUMIFS('出荷記録１ 出荷先'!$J:$J,'出荷記録１ 出荷先'!$B:$B,"&gt;="&amp;R$7,'出荷記録１ 出荷先'!$B:$B,"&lt;="&amp;R$7+6,'出荷記録１ 出荷先'!$D:$D,$H$1,'出荷記録１ 出荷先'!$E:$E,$H35,'出荷記録１ 出荷先'!$G:$G,$H$2)*VLOOKUP($H$3,$C:$D,2,FALSE)
)),"")</f>
        <v/>
      </c>
      <c r="S35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出荷先'!$E:$E,$H35,'出荷記録１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出荷先'!$E:$E,$H35,'出荷記録１ 出荷先'!$G:$G,$H$2),
SUMIFS('出荷記録１ 出荷先'!$K:$K,'出荷記録１ 出荷先'!$B:$B,"&gt;="&amp;S$7,'出荷記録１ 出荷先'!$B:$B,"&lt;="&amp;S$7+6,'出荷記録１ 出荷先'!$D:$D,$H$1,'出荷記録１ 出荷先'!$E:$E,$H35,'出荷記録１ 出荷先'!$G:$G,$H$2)/SUMIFS('出荷記録１ 出荷先'!$J:$J,'出荷記録１ 出荷先'!$B:$B,"&gt;="&amp;S$7,'出荷記録１ 出荷先'!$B:$B,"&lt;="&amp;S$7+6,'出荷記録１ 出荷先'!$D:$D,$H$1,'出荷記録１ 出荷先'!$E:$E,$H35,'出荷記録１ 出荷先'!$G:$G,$H$2)*VLOOKUP($H$3,$C:$D,2,FALSE)
)),"")</f>
        <v/>
      </c>
      <c r="T35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出荷先'!$E:$E,$H35,'出荷記録１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出荷先'!$E:$E,$H35,'出荷記録１ 出荷先'!$G:$G,$H$2),
SUMIFS('出荷記録１ 出荷先'!$K:$K,'出荷記録１ 出荷先'!$B:$B,"&gt;="&amp;T$7,'出荷記録１ 出荷先'!$B:$B,"&lt;="&amp;T$7+6,'出荷記録１ 出荷先'!$D:$D,$H$1,'出荷記録１ 出荷先'!$E:$E,$H35,'出荷記録１ 出荷先'!$G:$G,$H$2)/SUMIFS('出荷記録１ 出荷先'!$J:$J,'出荷記録１ 出荷先'!$B:$B,"&gt;="&amp;T$7,'出荷記録１ 出荷先'!$B:$B,"&lt;="&amp;T$7+6,'出荷記録１ 出荷先'!$D:$D,$H$1,'出荷記録１ 出荷先'!$E:$E,$H35,'出荷記録１ 出荷先'!$G:$G,$H$2)*VLOOKUP($H$3,$C:$D,2,FALSE)
)),"")</f>
        <v/>
      </c>
      <c r="U35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出荷先'!$E:$E,$H35,'出荷記録１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出荷先'!$E:$E,$H35,'出荷記録１ 出荷先'!$G:$G,$H$2),
SUMIFS('出荷記録１ 出荷先'!$K:$K,'出荷記録１ 出荷先'!$B:$B,"&gt;="&amp;U$7,'出荷記録１ 出荷先'!$B:$B,"&lt;="&amp;U$7+6,'出荷記録１ 出荷先'!$D:$D,$H$1,'出荷記録１ 出荷先'!$E:$E,$H35,'出荷記録１ 出荷先'!$G:$G,$H$2)/SUMIFS('出荷記録１ 出荷先'!$J:$J,'出荷記録１ 出荷先'!$B:$B,"&gt;="&amp;U$7,'出荷記録１ 出荷先'!$B:$B,"&lt;="&amp;U$7+6,'出荷記録１ 出荷先'!$D:$D,$H$1,'出荷記録１ 出荷先'!$E:$E,$H35,'出荷記録１ 出荷先'!$G:$G,$H$2)*VLOOKUP($H$3,$C:$D,2,FALSE)
)),"")</f>
        <v/>
      </c>
    </row>
    <row r="36" spans="7:21" x14ac:dyDescent="0.4">
      <c r="G36">
        <v>27</v>
      </c>
      <c r="H36" s="46"/>
      <c r="I36" s="31" t="str">
        <f>IF(H36="","",
IFERROR(
IF($H$4="単位あたりの数量",
SUMIFS('出荷記録１ 出荷先'!$J:$J,'出荷記録１ 出荷先'!$D:$D,$H$1,'出荷記録１ 出荷先'!$E:$E,$H36,'出荷記録１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出荷先'!$E:$E,$H36,'出荷記録１ 出荷先'!$G:$G,$H$2,'出荷記録１ 出荷先'!B:B,"&gt;="&amp;$H$5,'出荷記録１ 出荷先'!B:B,"&lt;="&amp;$H$6),
SUMIFS('出荷記録１ 出荷先'!$K:$K,'出荷記録１ 出荷先'!$D:$D,$H$1,'出荷記録１ 出荷先'!$E:$E,$H36,'出荷記録１ 出荷先'!$G:$G,$H$2,'出荷記録１ 出荷先'!B:B,"&gt;="&amp;$H$5,'出荷記録１ 出荷先'!B:B,"&lt;="&amp;$H$6)/SUMIFS('出荷記録１ 出荷先'!$J:$J,'出荷記録１ 出荷先'!$D:$D,$H$1,'出荷記録１ 出荷先'!$E:$E,$H36,'出荷記録１ 出荷先'!$G:$G,$H$2,'出荷記録１ 出荷先'!B:B,"&gt;="&amp;$H$5,'出荷記録１ 出荷先'!B:B,"&lt;="&amp;$H$6)*VLOOKUP($H$3,$C:$D,2,FALSE)
)),""))</f>
        <v/>
      </c>
      <c r="J36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出荷先'!$E:$E,$H36,'出荷記録１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出荷先'!$E:$E,$H36,'出荷記録１ 出荷先'!$G:$G,$H$2),
SUMIFS('出荷記録１ 出荷先'!$K:$K,'出荷記録１ 出荷先'!$B:$B,"&gt;="&amp;J$7,'出荷記録１ 出荷先'!$B:$B,"&lt;="&amp;J$7+6,'出荷記録１ 出荷先'!$D:$D,$H$1,'出荷記録１ 出荷先'!$E:$E,$H36,'出荷記録１ 出荷先'!$G:$G,$H$2)/SUMIFS('出荷記録１ 出荷先'!$J:$J,'出荷記録１ 出荷先'!$B:$B,"&gt;="&amp;J$7,'出荷記録１ 出荷先'!$B:$B,"&lt;="&amp;J$7+6,'出荷記録１ 出荷先'!$D:$D,$H$1,'出荷記録１ 出荷先'!$E:$E,$H36,'出荷記録１ 出荷先'!$G:$G,$H$2)*VLOOKUP($H$3,$C:$D,2,FALSE)
)),"")</f>
        <v/>
      </c>
      <c r="K36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出荷先'!$E:$E,$H36,'出荷記録１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出荷先'!$E:$E,$H36,'出荷記録１ 出荷先'!$G:$G,$H$2),
SUMIFS('出荷記録１ 出荷先'!$K:$K,'出荷記録１ 出荷先'!$B:$B,"&gt;="&amp;K$7,'出荷記録１ 出荷先'!$B:$B,"&lt;="&amp;K$7+6,'出荷記録１ 出荷先'!$D:$D,$H$1,'出荷記録１ 出荷先'!$E:$E,$H36,'出荷記録１ 出荷先'!$G:$G,$H$2)/SUMIFS('出荷記録１ 出荷先'!$J:$J,'出荷記録１ 出荷先'!$B:$B,"&gt;="&amp;K$7,'出荷記録１ 出荷先'!$B:$B,"&lt;="&amp;K$7+6,'出荷記録１ 出荷先'!$D:$D,$H$1,'出荷記録１ 出荷先'!$E:$E,$H36,'出荷記録１ 出荷先'!$G:$G,$H$2)*VLOOKUP($H$3,$C:$D,2,FALSE)
)),"")</f>
        <v/>
      </c>
      <c r="L36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出荷先'!$E:$E,$H36,'出荷記録１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出荷先'!$E:$E,$H36,'出荷記録１ 出荷先'!$G:$G,$H$2),
SUMIFS('出荷記録１ 出荷先'!$K:$K,'出荷記録１ 出荷先'!$B:$B,"&gt;="&amp;L$7,'出荷記録１ 出荷先'!$B:$B,"&lt;="&amp;L$7+6,'出荷記録１ 出荷先'!$D:$D,$H$1,'出荷記録１ 出荷先'!$E:$E,$H36,'出荷記録１ 出荷先'!$G:$G,$H$2)/SUMIFS('出荷記録１ 出荷先'!$J:$J,'出荷記録１ 出荷先'!$B:$B,"&gt;="&amp;L$7,'出荷記録１ 出荷先'!$B:$B,"&lt;="&amp;L$7+6,'出荷記録１ 出荷先'!$D:$D,$H$1,'出荷記録１ 出荷先'!$E:$E,$H36,'出荷記録１ 出荷先'!$G:$G,$H$2)*VLOOKUP($H$3,$C:$D,2,FALSE)
)),"")</f>
        <v/>
      </c>
      <c r="M36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出荷先'!$E:$E,$H36,'出荷記録１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出荷先'!$E:$E,$H36,'出荷記録１ 出荷先'!$G:$G,$H$2),
SUMIFS('出荷記録１ 出荷先'!$K:$K,'出荷記録１ 出荷先'!$B:$B,"&gt;="&amp;M$7,'出荷記録１ 出荷先'!$B:$B,"&lt;="&amp;M$7+6,'出荷記録１ 出荷先'!$D:$D,$H$1,'出荷記録１ 出荷先'!$E:$E,$H36,'出荷記録１ 出荷先'!$G:$G,$H$2)/SUMIFS('出荷記録１ 出荷先'!$J:$J,'出荷記録１ 出荷先'!$B:$B,"&gt;="&amp;M$7,'出荷記録１ 出荷先'!$B:$B,"&lt;="&amp;M$7+6,'出荷記録１ 出荷先'!$D:$D,$H$1,'出荷記録１ 出荷先'!$E:$E,$H36,'出荷記録１ 出荷先'!$G:$G,$H$2)*VLOOKUP($H$3,$C:$D,2,FALSE)
)),"")</f>
        <v/>
      </c>
      <c r="N36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出荷先'!$E:$E,$H36,'出荷記録１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出荷先'!$E:$E,$H36,'出荷記録１ 出荷先'!$G:$G,$H$2),
SUMIFS('出荷記録１ 出荷先'!$K:$K,'出荷記録１ 出荷先'!$B:$B,"&gt;="&amp;N$7,'出荷記録１ 出荷先'!$B:$B,"&lt;="&amp;N$7+6,'出荷記録１ 出荷先'!$D:$D,$H$1,'出荷記録１ 出荷先'!$E:$E,$H36,'出荷記録１ 出荷先'!$G:$G,$H$2)/SUMIFS('出荷記録１ 出荷先'!$J:$J,'出荷記録１ 出荷先'!$B:$B,"&gt;="&amp;N$7,'出荷記録１ 出荷先'!$B:$B,"&lt;="&amp;N$7+6,'出荷記録１ 出荷先'!$D:$D,$H$1,'出荷記録１ 出荷先'!$E:$E,$H36,'出荷記録１ 出荷先'!$G:$G,$H$2)*VLOOKUP($H$3,$C:$D,2,FALSE)
)),"")</f>
        <v/>
      </c>
      <c r="O36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出荷先'!$E:$E,$H36,'出荷記録１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出荷先'!$E:$E,$H36,'出荷記録１ 出荷先'!$G:$G,$H$2),
SUMIFS('出荷記録１ 出荷先'!$K:$K,'出荷記録１ 出荷先'!$B:$B,"&gt;="&amp;O$7,'出荷記録１ 出荷先'!$B:$B,"&lt;="&amp;O$7+6,'出荷記録１ 出荷先'!$D:$D,$H$1,'出荷記録１ 出荷先'!$E:$E,$H36,'出荷記録１ 出荷先'!$G:$G,$H$2)/SUMIFS('出荷記録１ 出荷先'!$J:$J,'出荷記録１ 出荷先'!$B:$B,"&gt;="&amp;O$7,'出荷記録１ 出荷先'!$B:$B,"&lt;="&amp;O$7+6,'出荷記録１ 出荷先'!$D:$D,$H$1,'出荷記録１ 出荷先'!$E:$E,$H36,'出荷記録１ 出荷先'!$G:$G,$H$2)*VLOOKUP($H$3,$C:$D,2,FALSE)
)),"")</f>
        <v/>
      </c>
      <c r="P36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出荷先'!$E:$E,$H36,'出荷記録１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出荷先'!$E:$E,$H36,'出荷記録１ 出荷先'!$G:$G,$H$2),
SUMIFS('出荷記録１ 出荷先'!$K:$K,'出荷記録１ 出荷先'!$B:$B,"&gt;="&amp;P$7,'出荷記録１ 出荷先'!$B:$B,"&lt;="&amp;P$7+6,'出荷記録１ 出荷先'!$D:$D,$H$1,'出荷記録１ 出荷先'!$E:$E,$H36,'出荷記録１ 出荷先'!$G:$G,$H$2)/SUMIFS('出荷記録１ 出荷先'!$J:$J,'出荷記録１ 出荷先'!$B:$B,"&gt;="&amp;P$7,'出荷記録１ 出荷先'!$B:$B,"&lt;="&amp;P$7+6,'出荷記録１ 出荷先'!$D:$D,$H$1,'出荷記録１ 出荷先'!$E:$E,$H36,'出荷記録１ 出荷先'!$G:$G,$H$2)*VLOOKUP($H$3,$C:$D,2,FALSE)
)),"")</f>
        <v/>
      </c>
      <c r="Q36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出荷先'!$E:$E,$H36,'出荷記録１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出荷先'!$E:$E,$H36,'出荷記録１ 出荷先'!$G:$G,$H$2),
SUMIFS('出荷記録１ 出荷先'!$K:$K,'出荷記録１ 出荷先'!$B:$B,"&gt;="&amp;Q$7,'出荷記録１ 出荷先'!$B:$B,"&lt;="&amp;Q$7+6,'出荷記録１ 出荷先'!$D:$D,$H$1,'出荷記録１ 出荷先'!$E:$E,$H36,'出荷記録１ 出荷先'!$G:$G,$H$2)/SUMIFS('出荷記録１ 出荷先'!$J:$J,'出荷記録１ 出荷先'!$B:$B,"&gt;="&amp;Q$7,'出荷記録１ 出荷先'!$B:$B,"&lt;="&amp;Q$7+6,'出荷記録１ 出荷先'!$D:$D,$H$1,'出荷記録１ 出荷先'!$E:$E,$H36,'出荷記録１ 出荷先'!$G:$G,$H$2)*VLOOKUP($H$3,$C:$D,2,FALSE)
)),"")</f>
        <v/>
      </c>
      <c r="R36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出荷先'!$E:$E,$H36,'出荷記録１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出荷先'!$E:$E,$H36,'出荷記録１ 出荷先'!$G:$G,$H$2),
SUMIFS('出荷記録１ 出荷先'!$K:$K,'出荷記録１ 出荷先'!$B:$B,"&gt;="&amp;R$7,'出荷記録１ 出荷先'!$B:$B,"&lt;="&amp;R$7+6,'出荷記録１ 出荷先'!$D:$D,$H$1,'出荷記録１ 出荷先'!$E:$E,$H36,'出荷記録１ 出荷先'!$G:$G,$H$2)/SUMIFS('出荷記録１ 出荷先'!$J:$J,'出荷記録１ 出荷先'!$B:$B,"&gt;="&amp;R$7,'出荷記録１ 出荷先'!$B:$B,"&lt;="&amp;R$7+6,'出荷記録１ 出荷先'!$D:$D,$H$1,'出荷記録１ 出荷先'!$E:$E,$H36,'出荷記録１ 出荷先'!$G:$G,$H$2)*VLOOKUP($H$3,$C:$D,2,FALSE)
)),"")</f>
        <v/>
      </c>
      <c r="S36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出荷先'!$E:$E,$H36,'出荷記録１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出荷先'!$E:$E,$H36,'出荷記録１ 出荷先'!$G:$G,$H$2),
SUMIFS('出荷記録１ 出荷先'!$K:$K,'出荷記録１ 出荷先'!$B:$B,"&gt;="&amp;S$7,'出荷記録１ 出荷先'!$B:$B,"&lt;="&amp;S$7+6,'出荷記録１ 出荷先'!$D:$D,$H$1,'出荷記録１ 出荷先'!$E:$E,$H36,'出荷記録１ 出荷先'!$G:$G,$H$2)/SUMIFS('出荷記録１ 出荷先'!$J:$J,'出荷記録１ 出荷先'!$B:$B,"&gt;="&amp;S$7,'出荷記録１ 出荷先'!$B:$B,"&lt;="&amp;S$7+6,'出荷記録１ 出荷先'!$D:$D,$H$1,'出荷記録１ 出荷先'!$E:$E,$H36,'出荷記録１ 出荷先'!$G:$G,$H$2)*VLOOKUP($H$3,$C:$D,2,FALSE)
)),"")</f>
        <v/>
      </c>
      <c r="T36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出荷先'!$E:$E,$H36,'出荷記録１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出荷先'!$E:$E,$H36,'出荷記録１ 出荷先'!$G:$G,$H$2),
SUMIFS('出荷記録１ 出荷先'!$K:$K,'出荷記録１ 出荷先'!$B:$B,"&gt;="&amp;T$7,'出荷記録１ 出荷先'!$B:$B,"&lt;="&amp;T$7+6,'出荷記録１ 出荷先'!$D:$D,$H$1,'出荷記録１ 出荷先'!$E:$E,$H36,'出荷記録１ 出荷先'!$G:$G,$H$2)/SUMIFS('出荷記録１ 出荷先'!$J:$J,'出荷記録１ 出荷先'!$B:$B,"&gt;="&amp;T$7,'出荷記録１ 出荷先'!$B:$B,"&lt;="&amp;T$7+6,'出荷記録１ 出荷先'!$D:$D,$H$1,'出荷記録１ 出荷先'!$E:$E,$H36,'出荷記録１ 出荷先'!$G:$G,$H$2)*VLOOKUP($H$3,$C:$D,2,FALSE)
)),"")</f>
        <v/>
      </c>
      <c r="U36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出荷先'!$E:$E,$H36,'出荷記録１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出荷先'!$E:$E,$H36,'出荷記録１ 出荷先'!$G:$G,$H$2),
SUMIFS('出荷記録１ 出荷先'!$K:$K,'出荷記録１ 出荷先'!$B:$B,"&gt;="&amp;U$7,'出荷記録１ 出荷先'!$B:$B,"&lt;="&amp;U$7+6,'出荷記録１ 出荷先'!$D:$D,$H$1,'出荷記録１ 出荷先'!$E:$E,$H36,'出荷記録１ 出荷先'!$G:$G,$H$2)/SUMIFS('出荷記録１ 出荷先'!$J:$J,'出荷記録１ 出荷先'!$B:$B,"&gt;="&amp;U$7,'出荷記録１ 出荷先'!$B:$B,"&lt;="&amp;U$7+6,'出荷記録１ 出荷先'!$D:$D,$H$1,'出荷記録１ 出荷先'!$E:$E,$H36,'出荷記録１ 出荷先'!$G:$G,$H$2)*VLOOKUP($H$3,$C:$D,2,FALSE)
)),"")</f>
        <v/>
      </c>
    </row>
    <row r="37" spans="7:21" x14ac:dyDescent="0.4">
      <c r="G37">
        <v>28</v>
      </c>
      <c r="H37" s="46"/>
      <c r="I37" s="31" t="str">
        <f>IF(H37="","",
IFERROR(
IF($H$4="単位あたりの数量",
SUMIFS('出荷記録１ 出荷先'!$J:$J,'出荷記録１ 出荷先'!$D:$D,$H$1,'出荷記録１ 出荷先'!$E:$E,$H37,'出荷記録１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出荷先'!$E:$E,$H37,'出荷記録１ 出荷先'!$G:$G,$H$2,'出荷記録１ 出荷先'!B:B,"&gt;="&amp;$H$5,'出荷記録１ 出荷先'!B:B,"&lt;="&amp;$H$6),
SUMIFS('出荷記録１ 出荷先'!$K:$K,'出荷記録１ 出荷先'!$D:$D,$H$1,'出荷記録１ 出荷先'!$E:$E,$H37,'出荷記録１ 出荷先'!$G:$G,$H$2,'出荷記録１ 出荷先'!B:B,"&gt;="&amp;$H$5,'出荷記録１ 出荷先'!B:B,"&lt;="&amp;$H$6)/SUMIFS('出荷記録１ 出荷先'!$J:$J,'出荷記録１ 出荷先'!$D:$D,$H$1,'出荷記録１ 出荷先'!$E:$E,$H37,'出荷記録１ 出荷先'!$G:$G,$H$2,'出荷記録１ 出荷先'!B:B,"&gt;="&amp;$H$5,'出荷記録１ 出荷先'!B:B,"&lt;="&amp;$H$6)*VLOOKUP($H$3,$C:$D,2,FALSE)
)),""))</f>
        <v/>
      </c>
      <c r="J37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出荷先'!$E:$E,$H37,'出荷記録１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出荷先'!$E:$E,$H37,'出荷記録１ 出荷先'!$G:$G,$H$2),
SUMIFS('出荷記録１ 出荷先'!$K:$K,'出荷記録１ 出荷先'!$B:$B,"&gt;="&amp;J$7,'出荷記録１ 出荷先'!$B:$B,"&lt;="&amp;J$7+6,'出荷記録１ 出荷先'!$D:$D,$H$1,'出荷記録１ 出荷先'!$E:$E,$H37,'出荷記録１ 出荷先'!$G:$G,$H$2)/SUMIFS('出荷記録１ 出荷先'!$J:$J,'出荷記録１ 出荷先'!$B:$B,"&gt;="&amp;J$7,'出荷記録１ 出荷先'!$B:$B,"&lt;="&amp;J$7+6,'出荷記録１ 出荷先'!$D:$D,$H$1,'出荷記録１ 出荷先'!$E:$E,$H37,'出荷記録１ 出荷先'!$G:$G,$H$2)*VLOOKUP($H$3,$C:$D,2,FALSE)
)),"")</f>
        <v/>
      </c>
      <c r="K37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出荷先'!$E:$E,$H37,'出荷記録１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出荷先'!$E:$E,$H37,'出荷記録１ 出荷先'!$G:$G,$H$2),
SUMIFS('出荷記録１ 出荷先'!$K:$K,'出荷記録１ 出荷先'!$B:$B,"&gt;="&amp;K$7,'出荷記録１ 出荷先'!$B:$B,"&lt;="&amp;K$7+6,'出荷記録１ 出荷先'!$D:$D,$H$1,'出荷記録１ 出荷先'!$E:$E,$H37,'出荷記録１ 出荷先'!$G:$G,$H$2)/SUMIFS('出荷記録１ 出荷先'!$J:$J,'出荷記録１ 出荷先'!$B:$B,"&gt;="&amp;K$7,'出荷記録１ 出荷先'!$B:$B,"&lt;="&amp;K$7+6,'出荷記録１ 出荷先'!$D:$D,$H$1,'出荷記録１ 出荷先'!$E:$E,$H37,'出荷記録１ 出荷先'!$G:$G,$H$2)*VLOOKUP($H$3,$C:$D,2,FALSE)
)),"")</f>
        <v/>
      </c>
      <c r="L37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出荷先'!$E:$E,$H37,'出荷記録１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出荷先'!$E:$E,$H37,'出荷記録１ 出荷先'!$G:$G,$H$2),
SUMIFS('出荷記録１ 出荷先'!$K:$K,'出荷記録１ 出荷先'!$B:$B,"&gt;="&amp;L$7,'出荷記録１ 出荷先'!$B:$B,"&lt;="&amp;L$7+6,'出荷記録１ 出荷先'!$D:$D,$H$1,'出荷記録１ 出荷先'!$E:$E,$H37,'出荷記録１ 出荷先'!$G:$G,$H$2)/SUMIFS('出荷記録１ 出荷先'!$J:$J,'出荷記録１ 出荷先'!$B:$B,"&gt;="&amp;L$7,'出荷記録１ 出荷先'!$B:$B,"&lt;="&amp;L$7+6,'出荷記録１ 出荷先'!$D:$D,$H$1,'出荷記録１ 出荷先'!$E:$E,$H37,'出荷記録１ 出荷先'!$G:$G,$H$2)*VLOOKUP($H$3,$C:$D,2,FALSE)
)),"")</f>
        <v/>
      </c>
      <c r="M37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出荷先'!$E:$E,$H37,'出荷記録１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出荷先'!$E:$E,$H37,'出荷記録１ 出荷先'!$G:$G,$H$2),
SUMIFS('出荷記録１ 出荷先'!$K:$K,'出荷記録１ 出荷先'!$B:$B,"&gt;="&amp;M$7,'出荷記録１ 出荷先'!$B:$B,"&lt;="&amp;M$7+6,'出荷記録１ 出荷先'!$D:$D,$H$1,'出荷記録１ 出荷先'!$E:$E,$H37,'出荷記録１ 出荷先'!$G:$G,$H$2)/SUMIFS('出荷記録１ 出荷先'!$J:$J,'出荷記録１ 出荷先'!$B:$B,"&gt;="&amp;M$7,'出荷記録１ 出荷先'!$B:$B,"&lt;="&amp;M$7+6,'出荷記録１ 出荷先'!$D:$D,$H$1,'出荷記録１ 出荷先'!$E:$E,$H37,'出荷記録１ 出荷先'!$G:$G,$H$2)*VLOOKUP($H$3,$C:$D,2,FALSE)
)),"")</f>
        <v/>
      </c>
      <c r="N37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出荷先'!$E:$E,$H37,'出荷記録１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出荷先'!$E:$E,$H37,'出荷記録１ 出荷先'!$G:$G,$H$2),
SUMIFS('出荷記録１ 出荷先'!$K:$K,'出荷記録１ 出荷先'!$B:$B,"&gt;="&amp;N$7,'出荷記録１ 出荷先'!$B:$B,"&lt;="&amp;N$7+6,'出荷記録１ 出荷先'!$D:$D,$H$1,'出荷記録１ 出荷先'!$E:$E,$H37,'出荷記録１ 出荷先'!$G:$G,$H$2)/SUMIFS('出荷記録１ 出荷先'!$J:$J,'出荷記録１ 出荷先'!$B:$B,"&gt;="&amp;N$7,'出荷記録１ 出荷先'!$B:$B,"&lt;="&amp;N$7+6,'出荷記録１ 出荷先'!$D:$D,$H$1,'出荷記録１ 出荷先'!$E:$E,$H37,'出荷記録１ 出荷先'!$G:$G,$H$2)*VLOOKUP($H$3,$C:$D,2,FALSE)
)),"")</f>
        <v/>
      </c>
      <c r="O37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出荷先'!$E:$E,$H37,'出荷記録１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出荷先'!$E:$E,$H37,'出荷記録１ 出荷先'!$G:$G,$H$2),
SUMIFS('出荷記録１ 出荷先'!$K:$K,'出荷記録１ 出荷先'!$B:$B,"&gt;="&amp;O$7,'出荷記録１ 出荷先'!$B:$B,"&lt;="&amp;O$7+6,'出荷記録１ 出荷先'!$D:$D,$H$1,'出荷記録１ 出荷先'!$E:$E,$H37,'出荷記録１ 出荷先'!$G:$G,$H$2)/SUMIFS('出荷記録１ 出荷先'!$J:$J,'出荷記録１ 出荷先'!$B:$B,"&gt;="&amp;O$7,'出荷記録１ 出荷先'!$B:$B,"&lt;="&amp;O$7+6,'出荷記録１ 出荷先'!$D:$D,$H$1,'出荷記録１ 出荷先'!$E:$E,$H37,'出荷記録１ 出荷先'!$G:$G,$H$2)*VLOOKUP($H$3,$C:$D,2,FALSE)
)),"")</f>
        <v/>
      </c>
      <c r="P37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出荷先'!$E:$E,$H37,'出荷記録１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出荷先'!$E:$E,$H37,'出荷記録１ 出荷先'!$G:$G,$H$2),
SUMIFS('出荷記録１ 出荷先'!$K:$K,'出荷記録１ 出荷先'!$B:$B,"&gt;="&amp;P$7,'出荷記録１ 出荷先'!$B:$B,"&lt;="&amp;P$7+6,'出荷記録１ 出荷先'!$D:$D,$H$1,'出荷記録１ 出荷先'!$E:$E,$H37,'出荷記録１ 出荷先'!$G:$G,$H$2)/SUMIFS('出荷記録１ 出荷先'!$J:$J,'出荷記録１ 出荷先'!$B:$B,"&gt;="&amp;P$7,'出荷記録１ 出荷先'!$B:$B,"&lt;="&amp;P$7+6,'出荷記録１ 出荷先'!$D:$D,$H$1,'出荷記録１ 出荷先'!$E:$E,$H37,'出荷記録１ 出荷先'!$G:$G,$H$2)*VLOOKUP($H$3,$C:$D,2,FALSE)
)),"")</f>
        <v/>
      </c>
      <c r="Q37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出荷先'!$E:$E,$H37,'出荷記録１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出荷先'!$E:$E,$H37,'出荷記録１ 出荷先'!$G:$G,$H$2),
SUMIFS('出荷記録１ 出荷先'!$K:$K,'出荷記録１ 出荷先'!$B:$B,"&gt;="&amp;Q$7,'出荷記録１ 出荷先'!$B:$B,"&lt;="&amp;Q$7+6,'出荷記録１ 出荷先'!$D:$D,$H$1,'出荷記録１ 出荷先'!$E:$E,$H37,'出荷記録１ 出荷先'!$G:$G,$H$2)/SUMIFS('出荷記録１ 出荷先'!$J:$J,'出荷記録１ 出荷先'!$B:$B,"&gt;="&amp;Q$7,'出荷記録１ 出荷先'!$B:$B,"&lt;="&amp;Q$7+6,'出荷記録１ 出荷先'!$D:$D,$H$1,'出荷記録１ 出荷先'!$E:$E,$H37,'出荷記録１ 出荷先'!$G:$G,$H$2)*VLOOKUP($H$3,$C:$D,2,FALSE)
)),"")</f>
        <v/>
      </c>
      <c r="R37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出荷先'!$E:$E,$H37,'出荷記録１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出荷先'!$E:$E,$H37,'出荷記録１ 出荷先'!$G:$G,$H$2),
SUMIFS('出荷記録１ 出荷先'!$K:$K,'出荷記録１ 出荷先'!$B:$B,"&gt;="&amp;R$7,'出荷記録１ 出荷先'!$B:$B,"&lt;="&amp;R$7+6,'出荷記録１ 出荷先'!$D:$D,$H$1,'出荷記録１ 出荷先'!$E:$E,$H37,'出荷記録１ 出荷先'!$G:$G,$H$2)/SUMIFS('出荷記録１ 出荷先'!$J:$J,'出荷記録１ 出荷先'!$B:$B,"&gt;="&amp;R$7,'出荷記録１ 出荷先'!$B:$B,"&lt;="&amp;R$7+6,'出荷記録１ 出荷先'!$D:$D,$H$1,'出荷記録１ 出荷先'!$E:$E,$H37,'出荷記録１ 出荷先'!$G:$G,$H$2)*VLOOKUP($H$3,$C:$D,2,FALSE)
)),"")</f>
        <v/>
      </c>
      <c r="S37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出荷先'!$E:$E,$H37,'出荷記録１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出荷先'!$E:$E,$H37,'出荷記録１ 出荷先'!$G:$G,$H$2),
SUMIFS('出荷記録１ 出荷先'!$K:$K,'出荷記録１ 出荷先'!$B:$B,"&gt;="&amp;S$7,'出荷記録１ 出荷先'!$B:$B,"&lt;="&amp;S$7+6,'出荷記録１ 出荷先'!$D:$D,$H$1,'出荷記録１ 出荷先'!$E:$E,$H37,'出荷記録１ 出荷先'!$G:$G,$H$2)/SUMIFS('出荷記録１ 出荷先'!$J:$J,'出荷記録１ 出荷先'!$B:$B,"&gt;="&amp;S$7,'出荷記録１ 出荷先'!$B:$B,"&lt;="&amp;S$7+6,'出荷記録１ 出荷先'!$D:$D,$H$1,'出荷記録１ 出荷先'!$E:$E,$H37,'出荷記録１ 出荷先'!$G:$G,$H$2)*VLOOKUP($H$3,$C:$D,2,FALSE)
)),"")</f>
        <v/>
      </c>
      <c r="T37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出荷先'!$E:$E,$H37,'出荷記録１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出荷先'!$E:$E,$H37,'出荷記録１ 出荷先'!$G:$G,$H$2),
SUMIFS('出荷記録１ 出荷先'!$K:$K,'出荷記録１ 出荷先'!$B:$B,"&gt;="&amp;T$7,'出荷記録１ 出荷先'!$B:$B,"&lt;="&amp;T$7+6,'出荷記録１ 出荷先'!$D:$D,$H$1,'出荷記録１ 出荷先'!$E:$E,$H37,'出荷記録１ 出荷先'!$G:$G,$H$2)/SUMIFS('出荷記録１ 出荷先'!$J:$J,'出荷記録１ 出荷先'!$B:$B,"&gt;="&amp;T$7,'出荷記録１ 出荷先'!$B:$B,"&lt;="&amp;T$7+6,'出荷記録１ 出荷先'!$D:$D,$H$1,'出荷記録１ 出荷先'!$E:$E,$H37,'出荷記録１ 出荷先'!$G:$G,$H$2)*VLOOKUP($H$3,$C:$D,2,FALSE)
)),"")</f>
        <v/>
      </c>
      <c r="U37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出荷先'!$E:$E,$H37,'出荷記録１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出荷先'!$E:$E,$H37,'出荷記録１ 出荷先'!$G:$G,$H$2),
SUMIFS('出荷記録１ 出荷先'!$K:$K,'出荷記録１ 出荷先'!$B:$B,"&gt;="&amp;U$7,'出荷記録１ 出荷先'!$B:$B,"&lt;="&amp;U$7+6,'出荷記録１ 出荷先'!$D:$D,$H$1,'出荷記録１ 出荷先'!$E:$E,$H37,'出荷記録１ 出荷先'!$G:$G,$H$2)/SUMIFS('出荷記録１ 出荷先'!$J:$J,'出荷記録１ 出荷先'!$B:$B,"&gt;="&amp;U$7,'出荷記録１ 出荷先'!$B:$B,"&lt;="&amp;U$7+6,'出荷記録１ 出荷先'!$D:$D,$H$1,'出荷記録１ 出荷先'!$E:$E,$H37,'出荷記録１ 出荷先'!$G:$G,$H$2)*VLOOKUP($H$3,$C:$D,2,FALSE)
)),"")</f>
        <v/>
      </c>
    </row>
    <row r="38" spans="7:21" x14ac:dyDescent="0.4">
      <c r="G38">
        <v>29</v>
      </c>
      <c r="H38" s="46"/>
      <c r="I38" s="31" t="str">
        <f>IF(H38="","",
IFERROR(
IF($H$4="単位あたりの数量",
SUMIFS('出荷記録１ 出荷先'!$J:$J,'出荷記録１ 出荷先'!$D:$D,$H$1,'出荷記録１ 出荷先'!$E:$E,$H38,'出荷記録１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出荷先'!$E:$E,$H38,'出荷記録１ 出荷先'!$G:$G,$H$2,'出荷記録１ 出荷先'!B:B,"&gt;="&amp;$H$5,'出荷記録１ 出荷先'!B:B,"&lt;="&amp;$H$6),
SUMIFS('出荷記録１ 出荷先'!$K:$K,'出荷記録１ 出荷先'!$D:$D,$H$1,'出荷記録１ 出荷先'!$E:$E,$H38,'出荷記録１ 出荷先'!$G:$G,$H$2,'出荷記録１ 出荷先'!B:B,"&gt;="&amp;$H$5,'出荷記録１ 出荷先'!B:B,"&lt;="&amp;$H$6)/SUMIFS('出荷記録１ 出荷先'!$J:$J,'出荷記録１ 出荷先'!$D:$D,$H$1,'出荷記録１ 出荷先'!$E:$E,$H38,'出荷記録１ 出荷先'!$G:$G,$H$2,'出荷記録１ 出荷先'!B:B,"&gt;="&amp;$H$5,'出荷記録１ 出荷先'!B:B,"&lt;="&amp;$H$6)*VLOOKUP($H$3,$C:$D,2,FALSE)
)),""))</f>
        <v/>
      </c>
      <c r="J38" s="26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出荷先'!$E:$E,$H38,'出荷記録１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出荷先'!$E:$E,$H38,'出荷記録１ 出荷先'!$G:$G,$H$2),
SUMIFS('出荷記録１ 出荷先'!$K:$K,'出荷記録１ 出荷先'!$B:$B,"&gt;="&amp;J$7,'出荷記録１ 出荷先'!$B:$B,"&lt;="&amp;J$7+6,'出荷記録１ 出荷先'!$D:$D,$H$1,'出荷記録１ 出荷先'!$E:$E,$H38,'出荷記録１ 出荷先'!$G:$G,$H$2)/SUMIFS('出荷記録１ 出荷先'!$J:$J,'出荷記録１ 出荷先'!$B:$B,"&gt;="&amp;J$7,'出荷記録１ 出荷先'!$B:$B,"&lt;="&amp;J$7+6,'出荷記録１ 出荷先'!$D:$D,$H$1,'出荷記録１ 出荷先'!$E:$E,$H38,'出荷記録１ 出荷先'!$G:$G,$H$2)*VLOOKUP($H$3,$C:$D,2,FALSE)
)),"")</f>
        <v/>
      </c>
      <c r="K38" s="9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出荷先'!$E:$E,$H38,'出荷記録１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出荷先'!$E:$E,$H38,'出荷記録１ 出荷先'!$G:$G,$H$2),
SUMIFS('出荷記録１ 出荷先'!$K:$K,'出荷記録１ 出荷先'!$B:$B,"&gt;="&amp;K$7,'出荷記録１ 出荷先'!$B:$B,"&lt;="&amp;K$7+6,'出荷記録１ 出荷先'!$D:$D,$H$1,'出荷記録１ 出荷先'!$E:$E,$H38,'出荷記録１ 出荷先'!$G:$G,$H$2)/SUMIFS('出荷記録１ 出荷先'!$J:$J,'出荷記録１ 出荷先'!$B:$B,"&gt;="&amp;K$7,'出荷記録１ 出荷先'!$B:$B,"&lt;="&amp;K$7+6,'出荷記録１ 出荷先'!$D:$D,$H$1,'出荷記録１ 出荷先'!$E:$E,$H38,'出荷記録１ 出荷先'!$G:$G,$H$2)*VLOOKUP($H$3,$C:$D,2,FALSE)
)),"")</f>
        <v/>
      </c>
      <c r="L38" s="9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出荷先'!$E:$E,$H38,'出荷記録１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出荷先'!$E:$E,$H38,'出荷記録１ 出荷先'!$G:$G,$H$2),
SUMIFS('出荷記録１ 出荷先'!$K:$K,'出荷記録１ 出荷先'!$B:$B,"&gt;="&amp;L$7,'出荷記録１ 出荷先'!$B:$B,"&lt;="&amp;L$7+6,'出荷記録１ 出荷先'!$D:$D,$H$1,'出荷記録１ 出荷先'!$E:$E,$H38,'出荷記録１ 出荷先'!$G:$G,$H$2)/SUMIFS('出荷記録１ 出荷先'!$J:$J,'出荷記録１ 出荷先'!$B:$B,"&gt;="&amp;L$7,'出荷記録１ 出荷先'!$B:$B,"&lt;="&amp;L$7+6,'出荷記録１ 出荷先'!$D:$D,$H$1,'出荷記録１ 出荷先'!$E:$E,$H38,'出荷記録１ 出荷先'!$G:$G,$H$2)*VLOOKUP($H$3,$C:$D,2,FALSE)
)),"")</f>
        <v/>
      </c>
      <c r="M38" s="9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出荷先'!$E:$E,$H38,'出荷記録１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出荷先'!$E:$E,$H38,'出荷記録１ 出荷先'!$G:$G,$H$2),
SUMIFS('出荷記録１ 出荷先'!$K:$K,'出荷記録１ 出荷先'!$B:$B,"&gt;="&amp;M$7,'出荷記録１ 出荷先'!$B:$B,"&lt;="&amp;M$7+6,'出荷記録１ 出荷先'!$D:$D,$H$1,'出荷記録１ 出荷先'!$E:$E,$H38,'出荷記録１ 出荷先'!$G:$G,$H$2)/SUMIFS('出荷記録１ 出荷先'!$J:$J,'出荷記録１ 出荷先'!$B:$B,"&gt;="&amp;M$7,'出荷記録１ 出荷先'!$B:$B,"&lt;="&amp;M$7+6,'出荷記録１ 出荷先'!$D:$D,$H$1,'出荷記録１ 出荷先'!$E:$E,$H38,'出荷記録１ 出荷先'!$G:$G,$H$2)*VLOOKUP($H$3,$C:$D,2,FALSE)
)),"")</f>
        <v/>
      </c>
      <c r="N38" s="9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出荷先'!$E:$E,$H38,'出荷記録１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出荷先'!$E:$E,$H38,'出荷記録１ 出荷先'!$G:$G,$H$2),
SUMIFS('出荷記録１ 出荷先'!$K:$K,'出荷記録１ 出荷先'!$B:$B,"&gt;="&amp;N$7,'出荷記録１ 出荷先'!$B:$B,"&lt;="&amp;N$7+6,'出荷記録１ 出荷先'!$D:$D,$H$1,'出荷記録１ 出荷先'!$E:$E,$H38,'出荷記録１ 出荷先'!$G:$G,$H$2)/SUMIFS('出荷記録１ 出荷先'!$J:$J,'出荷記録１ 出荷先'!$B:$B,"&gt;="&amp;N$7,'出荷記録１ 出荷先'!$B:$B,"&lt;="&amp;N$7+6,'出荷記録１ 出荷先'!$D:$D,$H$1,'出荷記録１ 出荷先'!$E:$E,$H38,'出荷記録１ 出荷先'!$G:$G,$H$2)*VLOOKUP($H$3,$C:$D,2,FALSE)
)),"")</f>
        <v/>
      </c>
      <c r="O38" s="9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出荷先'!$E:$E,$H38,'出荷記録１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出荷先'!$E:$E,$H38,'出荷記録１ 出荷先'!$G:$G,$H$2),
SUMIFS('出荷記録１ 出荷先'!$K:$K,'出荷記録１ 出荷先'!$B:$B,"&gt;="&amp;O$7,'出荷記録１ 出荷先'!$B:$B,"&lt;="&amp;O$7+6,'出荷記録１ 出荷先'!$D:$D,$H$1,'出荷記録１ 出荷先'!$E:$E,$H38,'出荷記録１ 出荷先'!$G:$G,$H$2)/SUMIFS('出荷記録１ 出荷先'!$J:$J,'出荷記録１ 出荷先'!$B:$B,"&gt;="&amp;O$7,'出荷記録１ 出荷先'!$B:$B,"&lt;="&amp;O$7+6,'出荷記録１ 出荷先'!$D:$D,$H$1,'出荷記録１ 出荷先'!$E:$E,$H38,'出荷記録１ 出荷先'!$G:$G,$H$2)*VLOOKUP($H$3,$C:$D,2,FALSE)
)),"")</f>
        <v/>
      </c>
      <c r="P38" s="9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出荷先'!$E:$E,$H38,'出荷記録１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出荷先'!$E:$E,$H38,'出荷記録１ 出荷先'!$G:$G,$H$2),
SUMIFS('出荷記録１ 出荷先'!$K:$K,'出荷記録１ 出荷先'!$B:$B,"&gt;="&amp;P$7,'出荷記録１ 出荷先'!$B:$B,"&lt;="&amp;P$7+6,'出荷記録１ 出荷先'!$D:$D,$H$1,'出荷記録１ 出荷先'!$E:$E,$H38,'出荷記録１ 出荷先'!$G:$G,$H$2)/SUMIFS('出荷記録１ 出荷先'!$J:$J,'出荷記録１ 出荷先'!$B:$B,"&gt;="&amp;P$7,'出荷記録１ 出荷先'!$B:$B,"&lt;="&amp;P$7+6,'出荷記録１ 出荷先'!$D:$D,$H$1,'出荷記録１ 出荷先'!$E:$E,$H38,'出荷記録１ 出荷先'!$G:$G,$H$2)*VLOOKUP($H$3,$C:$D,2,FALSE)
)),"")</f>
        <v/>
      </c>
      <c r="Q38" s="9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出荷先'!$E:$E,$H38,'出荷記録１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出荷先'!$E:$E,$H38,'出荷記録１ 出荷先'!$G:$G,$H$2),
SUMIFS('出荷記録１ 出荷先'!$K:$K,'出荷記録１ 出荷先'!$B:$B,"&gt;="&amp;Q$7,'出荷記録１ 出荷先'!$B:$B,"&lt;="&amp;Q$7+6,'出荷記録１ 出荷先'!$D:$D,$H$1,'出荷記録１ 出荷先'!$E:$E,$H38,'出荷記録１ 出荷先'!$G:$G,$H$2)/SUMIFS('出荷記録１ 出荷先'!$J:$J,'出荷記録１ 出荷先'!$B:$B,"&gt;="&amp;Q$7,'出荷記録１ 出荷先'!$B:$B,"&lt;="&amp;Q$7+6,'出荷記録１ 出荷先'!$D:$D,$H$1,'出荷記録１ 出荷先'!$E:$E,$H38,'出荷記録１ 出荷先'!$G:$G,$H$2)*VLOOKUP($H$3,$C:$D,2,FALSE)
)),"")</f>
        <v/>
      </c>
      <c r="R38" s="9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出荷先'!$E:$E,$H38,'出荷記録１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出荷先'!$E:$E,$H38,'出荷記録１ 出荷先'!$G:$G,$H$2),
SUMIFS('出荷記録１ 出荷先'!$K:$K,'出荷記録１ 出荷先'!$B:$B,"&gt;="&amp;R$7,'出荷記録１ 出荷先'!$B:$B,"&lt;="&amp;R$7+6,'出荷記録１ 出荷先'!$D:$D,$H$1,'出荷記録１ 出荷先'!$E:$E,$H38,'出荷記録１ 出荷先'!$G:$G,$H$2)/SUMIFS('出荷記録１ 出荷先'!$J:$J,'出荷記録１ 出荷先'!$B:$B,"&gt;="&amp;R$7,'出荷記録１ 出荷先'!$B:$B,"&lt;="&amp;R$7+6,'出荷記録１ 出荷先'!$D:$D,$H$1,'出荷記録１ 出荷先'!$E:$E,$H38,'出荷記録１ 出荷先'!$G:$G,$H$2)*VLOOKUP($H$3,$C:$D,2,FALSE)
)),"")</f>
        <v/>
      </c>
      <c r="S38" s="9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出荷先'!$E:$E,$H38,'出荷記録１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出荷先'!$E:$E,$H38,'出荷記録１ 出荷先'!$G:$G,$H$2),
SUMIFS('出荷記録１ 出荷先'!$K:$K,'出荷記録１ 出荷先'!$B:$B,"&gt;="&amp;S$7,'出荷記録１ 出荷先'!$B:$B,"&lt;="&amp;S$7+6,'出荷記録１ 出荷先'!$D:$D,$H$1,'出荷記録１ 出荷先'!$E:$E,$H38,'出荷記録１ 出荷先'!$G:$G,$H$2)/SUMIFS('出荷記録１ 出荷先'!$J:$J,'出荷記録１ 出荷先'!$B:$B,"&gt;="&amp;S$7,'出荷記録１ 出荷先'!$B:$B,"&lt;="&amp;S$7+6,'出荷記録１ 出荷先'!$D:$D,$H$1,'出荷記録１ 出荷先'!$E:$E,$H38,'出荷記録１ 出荷先'!$G:$G,$H$2)*VLOOKUP($H$3,$C:$D,2,FALSE)
)),"")</f>
        <v/>
      </c>
      <c r="T38" s="9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出荷先'!$E:$E,$H38,'出荷記録１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出荷先'!$E:$E,$H38,'出荷記録１ 出荷先'!$G:$G,$H$2),
SUMIFS('出荷記録１ 出荷先'!$K:$K,'出荷記録１ 出荷先'!$B:$B,"&gt;="&amp;T$7,'出荷記録１ 出荷先'!$B:$B,"&lt;="&amp;T$7+6,'出荷記録１ 出荷先'!$D:$D,$H$1,'出荷記録１ 出荷先'!$E:$E,$H38,'出荷記録１ 出荷先'!$G:$G,$H$2)/SUMIFS('出荷記録１ 出荷先'!$J:$J,'出荷記録１ 出荷先'!$B:$B,"&gt;="&amp;T$7,'出荷記録１ 出荷先'!$B:$B,"&lt;="&amp;T$7+6,'出荷記録１ 出荷先'!$D:$D,$H$1,'出荷記録１ 出荷先'!$E:$E,$H38,'出荷記録１ 出荷先'!$G:$G,$H$2)*VLOOKUP($H$3,$C:$D,2,FALSE)
)),"")</f>
        <v/>
      </c>
      <c r="U38" s="9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出荷先'!$E:$E,$H38,'出荷記録１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出荷先'!$E:$E,$H38,'出荷記録１ 出荷先'!$G:$G,$H$2),
SUMIFS('出荷記録１ 出荷先'!$K:$K,'出荷記録１ 出荷先'!$B:$B,"&gt;="&amp;U$7,'出荷記録１ 出荷先'!$B:$B,"&lt;="&amp;U$7+6,'出荷記録１ 出荷先'!$D:$D,$H$1,'出荷記録１ 出荷先'!$E:$E,$H38,'出荷記録１ 出荷先'!$G:$G,$H$2)/SUMIFS('出荷記録１ 出荷先'!$J:$J,'出荷記録１ 出荷先'!$B:$B,"&gt;="&amp;U$7,'出荷記録１ 出荷先'!$B:$B,"&lt;="&amp;U$7+6,'出荷記録１ 出荷先'!$D:$D,$H$1,'出荷記録１ 出荷先'!$E:$E,$H38,'出荷記録１ 出荷先'!$G:$G,$H$2)*VLOOKUP($H$3,$C:$D,2,FALSE)
)),"")</f>
        <v/>
      </c>
    </row>
    <row r="39" spans="7:21" ht="19.5" thickBot="1" x14ac:dyDescent="0.45">
      <c r="G39">
        <v>30</v>
      </c>
      <c r="H39" s="47"/>
      <c r="I39" s="32" t="str">
        <f>IF(H39="","",
IFERROR(
IF($H$4="単位あたりの数量",
SUMIFS('出荷記録１ 出荷先'!$J:$J,'出荷記録１ 出荷先'!$D:$D,$H$1,'出荷記録１ 出荷先'!$E:$E,$H39,'出荷記録１ 出荷先'!$G:$G,$H$2,'出荷記録１ 出荷先'!B:B,"&gt;="&amp;$H$5,'出荷記録１ 出荷先'!B:B,"&lt;="&amp;$H$6)/VLOOKUP($H$3,$C:$D,2,FALSE),
IF($H$4="合計金額",
SUMIFS('出荷記録１ 出荷先'!$K:$K,'出荷記録１ 出荷先'!$D:$D,$H$1,'出荷記録１ 出荷先'!$E:$E,$H39,'出荷記録１ 出荷先'!$G:$G,$H$2,'出荷記録１ 出荷先'!B:B,"&gt;="&amp;$H$5,'出荷記録１ 出荷先'!B:B,"&lt;="&amp;$H$6),
SUMIFS('出荷記録１ 出荷先'!$K:$K,'出荷記録１ 出荷先'!$D:$D,$H$1,'出荷記録１ 出荷先'!$E:$E,$H39,'出荷記録１ 出荷先'!$G:$G,$H$2,'出荷記録１ 出荷先'!B:B,"&gt;="&amp;$H$5,'出荷記録１ 出荷先'!B:B,"&lt;="&amp;$H$6)/SUMIFS('出荷記録１ 出荷先'!$J:$J,'出荷記録１ 出荷先'!$D:$D,$H$1,'出荷記録１ 出荷先'!$E:$E,$H39,'出荷記録１ 出荷先'!$G:$G,$H$2,'出荷記録１ 出荷先'!B:B,"&gt;="&amp;$H$5,'出荷記録１ 出荷先'!B:B,"&lt;="&amp;$H$6)*VLOOKUP($H$3,$C:$D,2,FALSE)
)),""))</f>
        <v/>
      </c>
      <c r="J39" s="27" t="str">
        <f>IFERROR(
IF($H$4="単位あたりの数量",
SUMIFS('出荷記録１ 出荷先'!$J:$J,'出荷記録１ 出荷先'!$B:$B,"&gt;="&amp;J$7,'出荷記録１ 出荷先'!$B:$B,"&lt;="&amp;J$7+6,'出荷記録１ 出荷先'!$D:$D,$H$1,'出荷記録１ 出荷先'!$E:$E,$H39,'出荷記録１ 出荷先'!$G:$G,$H$2)/VLOOKUP($H$3,$C:$D,2,FALSE),
IF($H$4="合計金額",
SUMIFS('出荷記録１ 出荷先'!$K:$K,'出荷記録１ 出荷先'!$B:$B,"&gt;="&amp;J$7,'出荷記録１ 出荷先'!$B:$B,"&lt;="&amp;J$7+6,'出荷記録１ 出荷先'!$D:$D,$H$1,'出荷記録１ 出荷先'!$E:$E,$H39,'出荷記録１ 出荷先'!$G:$G,$H$2),
SUMIFS('出荷記録１ 出荷先'!$K:$K,'出荷記録１ 出荷先'!$B:$B,"&gt;="&amp;J$7,'出荷記録１ 出荷先'!$B:$B,"&lt;="&amp;J$7+6,'出荷記録１ 出荷先'!$D:$D,$H$1,'出荷記録１ 出荷先'!$E:$E,$H39,'出荷記録１ 出荷先'!$G:$G,$H$2)/SUMIFS('出荷記録１ 出荷先'!$J:$J,'出荷記録１ 出荷先'!$B:$B,"&gt;="&amp;J$7,'出荷記録１ 出荷先'!$B:$B,"&lt;="&amp;J$7+6,'出荷記録１ 出荷先'!$D:$D,$H$1,'出荷記録１ 出荷先'!$E:$E,$H39,'出荷記録１ 出荷先'!$G:$G,$H$2)*VLOOKUP($H$3,$C:$D,2,FALSE)
)),"")</f>
        <v/>
      </c>
      <c r="K39" s="12" t="str">
        <f>IFERROR(
IF($H$4="単位あたりの数量",
SUMIFS('出荷記録１ 出荷先'!$J:$J,'出荷記録１ 出荷先'!$B:$B,"&gt;="&amp;K$7,'出荷記録１ 出荷先'!$B:$B,"&lt;="&amp;K$7+6,'出荷記録１ 出荷先'!$D:$D,$H$1,'出荷記録１ 出荷先'!$E:$E,$H39,'出荷記録１ 出荷先'!$G:$G,$H$2)/VLOOKUP($H$3,$C:$D,2,FALSE),
IF($H$4="合計金額",
SUMIFS('出荷記録１ 出荷先'!$K:$K,'出荷記録１ 出荷先'!$B:$B,"&gt;="&amp;K$7,'出荷記録１ 出荷先'!$B:$B,"&lt;="&amp;K$7+6,'出荷記録１ 出荷先'!$D:$D,$H$1,'出荷記録１ 出荷先'!$E:$E,$H39,'出荷記録１ 出荷先'!$G:$G,$H$2),
SUMIFS('出荷記録１ 出荷先'!$K:$K,'出荷記録１ 出荷先'!$B:$B,"&gt;="&amp;K$7,'出荷記録１ 出荷先'!$B:$B,"&lt;="&amp;K$7+6,'出荷記録１ 出荷先'!$D:$D,$H$1,'出荷記録１ 出荷先'!$E:$E,$H39,'出荷記録１ 出荷先'!$G:$G,$H$2)/SUMIFS('出荷記録１ 出荷先'!$J:$J,'出荷記録１ 出荷先'!$B:$B,"&gt;="&amp;K$7,'出荷記録１ 出荷先'!$B:$B,"&lt;="&amp;K$7+6,'出荷記録１ 出荷先'!$D:$D,$H$1,'出荷記録１ 出荷先'!$E:$E,$H39,'出荷記録１ 出荷先'!$G:$G,$H$2)*VLOOKUP($H$3,$C:$D,2,FALSE)
)),"")</f>
        <v/>
      </c>
      <c r="L39" s="12" t="str">
        <f>IFERROR(
IF($H$4="単位あたりの数量",
SUMIFS('出荷記録１ 出荷先'!$J:$J,'出荷記録１ 出荷先'!$B:$B,"&gt;="&amp;L$7,'出荷記録１ 出荷先'!$B:$B,"&lt;="&amp;L$7+6,'出荷記録１ 出荷先'!$D:$D,$H$1,'出荷記録１ 出荷先'!$E:$E,$H39,'出荷記録１ 出荷先'!$G:$G,$H$2)/VLOOKUP($H$3,$C:$D,2,FALSE),
IF($H$4="合計金額",
SUMIFS('出荷記録１ 出荷先'!$K:$K,'出荷記録１ 出荷先'!$B:$B,"&gt;="&amp;L$7,'出荷記録１ 出荷先'!$B:$B,"&lt;="&amp;L$7+6,'出荷記録１ 出荷先'!$D:$D,$H$1,'出荷記録１ 出荷先'!$E:$E,$H39,'出荷記録１ 出荷先'!$G:$G,$H$2),
SUMIFS('出荷記録１ 出荷先'!$K:$K,'出荷記録１ 出荷先'!$B:$B,"&gt;="&amp;L$7,'出荷記録１ 出荷先'!$B:$B,"&lt;="&amp;L$7+6,'出荷記録１ 出荷先'!$D:$D,$H$1,'出荷記録１ 出荷先'!$E:$E,$H39,'出荷記録１ 出荷先'!$G:$G,$H$2)/SUMIFS('出荷記録１ 出荷先'!$J:$J,'出荷記録１ 出荷先'!$B:$B,"&gt;="&amp;L$7,'出荷記録１ 出荷先'!$B:$B,"&lt;="&amp;L$7+6,'出荷記録１ 出荷先'!$D:$D,$H$1,'出荷記録１ 出荷先'!$E:$E,$H39,'出荷記録１ 出荷先'!$G:$G,$H$2)*VLOOKUP($H$3,$C:$D,2,FALSE)
)),"")</f>
        <v/>
      </c>
      <c r="M39" s="12" t="str">
        <f>IFERROR(
IF($H$4="単位あたりの数量",
SUMIFS('出荷記録１ 出荷先'!$J:$J,'出荷記録１ 出荷先'!$B:$B,"&gt;="&amp;M$7,'出荷記録１ 出荷先'!$B:$B,"&lt;="&amp;M$7+6,'出荷記録１ 出荷先'!$D:$D,$H$1,'出荷記録１ 出荷先'!$E:$E,$H39,'出荷記録１ 出荷先'!$G:$G,$H$2)/VLOOKUP($H$3,$C:$D,2,FALSE),
IF($H$4="合計金額",
SUMIFS('出荷記録１ 出荷先'!$K:$K,'出荷記録１ 出荷先'!$B:$B,"&gt;="&amp;M$7,'出荷記録１ 出荷先'!$B:$B,"&lt;="&amp;M$7+6,'出荷記録１ 出荷先'!$D:$D,$H$1,'出荷記録１ 出荷先'!$E:$E,$H39,'出荷記録１ 出荷先'!$G:$G,$H$2),
SUMIFS('出荷記録１ 出荷先'!$K:$K,'出荷記録１ 出荷先'!$B:$B,"&gt;="&amp;M$7,'出荷記録１ 出荷先'!$B:$B,"&lt;="&amp;M$7+6,'出荷記録１ 出荷先'!$D:$D,$H$1,'出荷記録１ 出荷先'!$E:$E,$H39,'出荷記録１ 出荷先'!$G:$G,$H$2)/SUMIFS('出荷記録１ 出荷先'!$J:$J,'出荷記録１ 出荷先'!$B:$B,"&gt;="&amp;M$7,'出荷記録１ 出荷先'!$B:$B,"&lt;="&amp;M$7+6,'出荷記録１ 出荷先'!$D:$D,$H$1,'出荷記録１ 出荷先'!$E:$E,$H39,'出荷記録１ 出荷先'!$G:$G,$H$2)*VLOOKUP($H$3,$C:$D,2,FALSE)
)),"")</f>
        <v/>
      </c>
      <c r="N39" s="12" t="str">
        <f>IFERROR(
IF($H$4="単位あたりの数量",
SUMIFS('出荷記録１ 出荷先'!$J:$J,'出荷記録１ 出荷先'!$B:$B,"&gt;="&amp;N$7,'出荷記録１ 出荷先'!$B:$B,"&lt;="&amp;N$7+6,'出荷記録１ 出荷先'!$D:$D,$H$1,'出荷記録１ 出荷先'!$E:$E,$H39,'出荷記録１ 出荷先'!$G:$G,$H$2)/VLOOKUP($H$3,$C:$D,2,FALSE),
IF($H$4="合計金額",
SUMIFS('出荷記録１ 出荷先'!$K:$K,'出荷記録１ 出荷先'!$B:$B,"&gt;="&amp;N$7,'出荷記録１ 出荷先'!$B:$B,"&lt;="&amp;N$7+6,'出荷記録１ 出荷先'!$D:$D,$H$1,'出荷記録１ 出荷先'!$E:$E,$H39,'出荷記録１ 出荷先'!$G:$G,$H$2),
SUMIFS('出荷記録１ 出荷先'!$K:$K,'出荷記録１ 出荷先'!$B:$B,"&gt;="&amp;N$7,'出荷記録１ 出荷先'!$B:$B,"&lt;="&amp;N$7+6,'出荷記録１ 出荷先'!$D:$D,$H$1,'出荷記録１ 出荷先'!$E:$E,$H39,'出荷記録１ 出荷先'!$G:$G,$H$2)/SUMIFS('出荷記録１ 出荷先'!$J:$J,'出荷記録１ 出荷先'!$B:$B,"&gt;="&amp;N$7,'出荷記録１ 出荷先'!$B:$B,"&lt;="&amp;N$7+6,'出荷記録１ 出荷先'!$D:$D,$H$1,'出荷記録１ 出荷先'!$E:$E,$H39,'出荷記録１ 出荷先'!$G:$G,$H$2)*VLOOKUP($H$3,$C:$D,2,FALSE)
)),"")</f>
        <v/>
      </c>
      <c r="O39" s="12" t="str">
        <f>IFERROR(
IF($H$4="単位あたりの数量",
SUMIFS('出荷記録１ 出荷先'!$J:$J,'出荷記録１ 出荷先'!$B:$B,"&gt;="&amp;O$7,'出荷記録１ 出荷先'!$B:$B,"&lt;="&amp;O$7+6,'出荷記録１ 出荷先'!$D:$D,$H$1,'出荷記録１ 出荷先'!$E:$E,$H39,'出荷記録１ 出荷先'!$G:$G,$H$2)/VLOOKUP($H$3,$C:$D,2,FALSE),
IF($H$4="合計金額",
SUMIFS('出荷記録１ 出荷先'!$K:$K,'出荷記録１ 出荷先'!$B:$B,"&gt;="&amp;O$7,'出荷記録１ 出荷先'!$B:$B,"&lt;="&amp;O$7+6,'出荷記録１ 出荷先'!$D:$D,$H$1,'出荷記録１ 出荷先'!$E:$E,$H39,'出荷記録１ 出荷先'!$G:$G,$H$2),
SUMIFS('出荷記録１ 出荷先'!$K:$K,'出荷記録１ 出荷先'!$B:$B,"&gt;="&amp;O$7,'出荷記録１ 出荷先'!$B:$B,"&lt;="&amp;O$7+6,'出荷記録１ 出荷先'!$D:$D,$H$1,'出荷記録１ 出荷先'!$E:$E,$H39,'出荷記録１ 出荷先'!$G:$G,$H$2)/SUMIFS('出荷記録１ 出荷先'!$J:$J,'出荷記録１ 出荷先'!$B:$B,"&gt;="&amp;O$7,'出荷記録１ 出荷先'!$B:$B,"&lt;="&amp;O$7+6,'出荷記録１ 出荷先'!$D:$D,$H$1,'出荷記録１ 出荷先'!$E:$E,$H39,'出荷記録１ 出荷先'!$G:$G,$H$2)*VLOOKUP($H$3,$C:$D,2,FALSE)
)),"")</f>
        <v/>
      </c>
      <c r="P39" s="12" t="str">
        <f>IFERROR(
IF($H$4="単位あたりの数量",
SUMIFS('出荷記録１ 出荷先'!$J:$J,'出荷記録１ 出荷先'!$B:$B,"&gt;="&amp;P$7,'出荷記録１ 出荷先'!$B:$B,"&lt;="&amp;P$7+6,'出荷記録１ 出荷先'!$D:$D,$H$1,'出荷記録１ 出荷先'!$E:$E,$H39,'出荷記録１ 出荷先'!$G:$G,$H$2)/VLOOKUP($H$3,$C:$D,2,FALSE),
IF($H$4="合計金額",
SUMIFS('出荷記録１ 出荷先'!$K:$K,'出荷記録１ 出荷先'!$B:$B,"&gt;="&amp;P$7,'出荷記録１ 出荷先'!$B:$B,"&lt;="&amp;P$7+6,'出荷記録１ 出荷先'!$D:$D,$H$1,'出荷記録１ 出荷先'!$E:$E,$H39,'出荷記録１ 出荷先'!$G:$G,$H$2),
SUMIFS('出荷記録１ 出荷先'!$K:$K,'出荷記録１ 出荷先'!$B:$B,"&gt;="&amp;P$7,'出荷記録１ 出荷先'!$B:$B,"&lt;="&amp;P$7+6,'出荷記録１ 出荷先'!$D:$D,$H$1,'出荷記録１ 出荷先'!$E:$E,$H39,'出荷記録１ 出荷先'!$G:$G,$H$2)/SUMIFS('出荷記録１ 出荷先'!$J:$J,'出荷記録１ 出荷先'!$B:$B,"&gt;="&amp;P$7,'出荷記録１ 出荷先'!$B:$B,"&lt;="&amp;P$7+6,'出荷記録１ 出荷先'!$D:$D,$H$1,'出荷記録１ 出荷先'!$E:$E,$H39,'出荷記録１ 出荷先'!$G:$G,$H$2)*VLOOKUP($H$3,$C:$D,2,FALSE)
)),"")</f>
        <v/>
      </c>
      <c r="Q39" s="12" t="str">
        <f>IFERROR(
IF($H$4="単位あたりの数量",
SUMIFS('出荷記録１ 出荷先'!$J:$J,'出荷記録１ 出荷先'!$B:$B,"&gt;="&amp;Q$7,'出荷記録１ 出荷先'!$B:$B,"&lt;="&amp;Q$7+6,'出荷記録１ 出荷先'!$D:$D,$H$1,'出荷記録１ 出荷先'!$E:$E,$H39,'出荷記録１ 出荷先'!$G:$G,$H$2)/VLOOKUP($H$3,$C:$D,2,FALSE),
IF($H$4="合計金額",
SUMIFS('出荷記録１ 出荷先'!$K:$K,'出荷記録１ 出荷先'!$B:$B,"&gt;="&amp;Q$7,'出荷記録１ 出荷先'!$B:$B,"&lt;="&amp;Q$7+6,'出荷記録１ 出荷先'!$D:$D,$H$1,'出荷記録１ 出荷先'!$E:$E,$H39,'出荷記録１ 出荷先'!$G:$G,$H$2),
SUMIFS('出荷記録１ 出荷先'!$K:$K,'出荷記録１ 出荷先'!$B:$B,"&gt;="&amp;Q$7,'出荷記録１ 出荷先'!$B:$B,"&lt;="&amp;Q$7+6,'出荷記録１ 出荷先'!$D:$D,$H$1,'出荷記録１ 出荷先'!$E:$E,$H39,'出荷記録１ 出荷先'!$G:$G,$H$2)/SUMIFS('出荷記録１ 出荷先'!$J:$J,'出荷記録１ 出荷先'!$B:$B,"&gt;="&amp;Q$7,'出荷記録１ 出荷先'!$B:$B,"&lt;="&amp;Q$7+6,'出荷記録１ 出荷先'!$D:$D,$H$1,'出荷記録１ 出荷先'!$E:$E,$H39,'出荷記録１ 出荷先'!$G:$G,$H$2)*VLOOKUP($H$3,$C:$D,2,FALSE)
)),"")</f>
        <v/>
      </c>
      <c r="R39" s="12" t="str">
        <f>IFERROR(
IF($H$4="単位あたりの数量",
SUMIFS('出荷記録１ 出荷先'!$J:$J,'出荷記録１ 出荷先'!$B:$B,"&gt;="&amp;R$7,'出荷記録１ 出荷先'!$B:$B,"&lt;="&amp;R$7+6,'出荷記録１ 出荷先'!$D:$D,$H$1,'出荷記録１ 出荷先'!$E:$E,$H39,'出荷記録１ 出荷先'!$G:$G,$H$2)/VLOOKUP($H$3,$C:$D,2,FALSE),
IF($H$4="合計金額",
SUMIFS('出荷記録１ 出荷先'!$K:$K,'出荷記録１ 出荷先'!$B:$B,"&gt;="&amp;R$7,'出荷記録１ 出荷先'!$B:$B,"&lt;="&amp;R$7+6,'出荷記録１ 出荷先'!$D:$D,$H$1,'出荷記録１ 出荷先'!$E:$E,$H39,'出荷記録１ 出荷先'!$G:$G,$H$2),
SUMIFS('出荷記録１ 出荷先'!$K:$K,'出荷記録１ 出荷先'!$B:$B,"&gt;="&amp;R$7,'出荷記録１ 出荷先'!$B:$B,"&lt;="&amp;R$7+6,'出荷記録１ 出荷先'!$D:$D,$H$1,'出荷記録１ 出荷先'!$E:$E,$H39,'出荷記録１ 出荷先'!$G:$G,$H$2)/SUMIFS('出荷記録１ 出荷先'!$J:$J,'出荷記録１ 出荷先'!$B:$B,"&gt;="&amp;R$7,'出荷記録１ 出荷先'!$B:$B,"&lt;="&amp;R$7+6,'出荷記録１ 出荷先'!$D:$D,$H$1,'出荷記録１ 出荷先'!$E:$E,$H39,'出荷記録１ 出荷先'!$G:$G,$H$2)*VLOOKUP($H$3,$C:$D,2,FALSE)
)),"")</f>
        <v/>
      </c>
      <c r="S39" s="12" t="str">
        <f>IFERROR(
IF($H$4="単位あたりの数量",
SUMIFS('出荷記録１ 出荷先'!$J:$J,'出荷記録１ 出荷先'!$B:$B,"&gt;="&amp;S$7,'出荷記録１ 出荷先'!$B:$B,"&lt;="&amp;S$7+6,'出荷記録１ 出荷先'!$D:$D,$H$1,'出荷記録１ 出荷先'!$E:$E,$H39,'出荷記録１ 出荷先'!$G:$G,$H$2)/VLOOKUP($H$3,$C:$D,2,FALSE),
IF($H$4="合計金額",
SUMIFS('出荷記録１ 出荷先'!$K:$K,'出荷記録１ 出荷先'!$B:$B,"&gt;="&amp;S$7,'出荷記録１ 出荷先'!$B:$B,"&lt;="&amp;S$7+6,'出荷記録１ 出荷先'!$D:$D,$H$1,'出荷記録１ 出荷先'!$E:$E,$H39,'出荷記録１ 出荷先'!$G:$G,$H$2),
SUMIFS('出荷記録１ 出荷先'!$K:$K,'出荷記録１ 出荷先'!$B:$B,"&gt;="&amp;S$7,'出荷記録１ 出荷先'!$B:$B,"&lt;="&amp;S$7+6,'出荷記録１ 出荷先'!$D:$D,$H$1,'出荷記録１ 出荷先'!$E:$E,$H39,'出荷記録１ 出荷先'!$G:$G,$H$2)/SUMIFS('出荷記録１ 出荷先'!$J:$J,'出荷記録１ 出荷先'!$B:$B,"&gt;="&amp;S$7,'出荷記録１ 出荷先'!$B:$B,"&lt;="&amp;S$7+6,'出荷記録１ 出荷先'!$D:$D,$H$1,'出荷記録１ 出荷先'!$E:$E,$H39,'出荷記録１ 出荷先'!$G:$G,$H$2)*VLOOKUP($H$3,$C:$D,2,FALSE)
)),"")</f>
        <v/>
      </c>
      <c r="T39" s="12" t="str">
        <f>IFERROR(
IF($H$4="単位あたりの数量",
SUMIFS('出荷記録１ 出荷先'!$J:$J,'出荷記録１ 出荷先'!$B:$B,"&gt;="&amp;T$7,'出荷記録１ 出荷先'!$B:$B,"&lt;="&amp;T$7+6,'出荷記録１ 出荷先'!$D:$D,$H$1,'出荷記録１ 出荷先'!$E:$E,$H39,'出荷記録１ 出荷先'!$G:$G,$H$2)/VLOOKUP($H$3,$C:$D,2,FALSE),
IF($H$4="合計金額",
SUMIFS('出荷記録１ 出荷先'!$K:$K,'出荷記録１ 出荷先'!$B:$B,"&gt;="&amp;T$7,'出荷記録１ 出荷先'!$B:$B,"&lt;="&amp;T$7+6,'出荷記録１ 出荷先'!$D:$D,$H$1,'出荷記録１ 出荷先'!$E:$E,$H39,'出荷記録１ 出荷先'!$G:$G,$H$2),
SUMIFS('出荷記録１ 出荷先'!$K:$K,'出荷記録１ 出荷先'!$B:$B,"&gt;="&amp;T$7,'出荷記録１ 出荷先'!$B:$B,"&lt;="&amp;T$7+6,'出荷記録１ 出荷先'!$D:$D,$H$1,'出荷記録１ 出荷先'!$E:$E,$H39,'出荷記録１ 出荷先'!$G:$G,$H$2)/SUMIFS('出荷記録１ 出荷先'!$J:$J,'出荷記録１ 出荷先'!$B:$B,"&gt;="&amp;T$7,'出荷記録１ 出荷先'!$B:$B,"&lt;="&amp;T$7+6,'出荷記録１ 出荷先'!$D:$D,$H$1,'出荷記録１ 出荷先'!$E:$E,$H39,'出荷記録１ 出荷先'!$G:$G,$H$2)*VLOOKUP($H$3,$C:$D,2,FALSE)
)),"")</f>
        <v/>
      </c>
      <c r="U39" s="12" t="str">
        <f>IFERROR(
IF($H$4="単位あたりの数量",
SUMIFS('出荷記録１ 出荷先'!$J:$J,'出荷記録１ 出荷先'!$B:$B,"&gt;="&amp;U$7,'出荷記録１ 出荷先'!$B:$B,"&lt;="&amp;U$7+6,'出荷記録１ 出荷先'!$D:$D,$H$1,'出荷記録１ 出荷先'!$E:$E,$H39,'出荷記録１ 出荷先'!$G:$G,$H$2)/VLOOKUP($H$3,$C:$D,2,FALSE),
IF($H$4="合計金額",
SUMIFS('出荷記録１ 出荷先'!$K:$K,'出荷記録１ 出荷先'!$B:$B,"&gt;="&amp;U$7,'出荷記録１ 出荷先'!$B:$B,"&lt;="&amp;U$7+6,'出荷記録１ 出荷先'!$D:$D,$H$1,'出荷記録１ 出荷先'!$E:$E,$H39,'出荷記録１ 出荷先'!$G:$G,$H$2),
SUMIFS('出荷記録１ 出荷先'!$K:$K,'出荷記録１ 出荷先'!$B:$B,"&gt;="&amp;U$7,'出荷記録１ 出荷先'!$B:$B,"&lt;="&amp;U$7+6,'出荷記録１ 出荷先'!$D:$D,$H$1,'出荷記録１ 出荷先'!$E:$E,$H39,'出荷記録１ 出荷先'!$G:$G,$H$2)/SUMIFS('出荷記録１ 出荷先'!$J:$J,'出荷記録１ 出荷先'!$B:$B,"&gt;="&amp;U$7,'出荷記録１ 出荷先'!$B:$B,"&lt;="&amp;U$7+6,'出荷記録１ 出荷先'!$D:$D,$H$1,'出荷記録１ 出荷先'!$E:$E,$H39,'出荷記録１ 出荷先'!$G:$G,$H$2)*VLOOKUP($H$3,$C:$D,2,FALSE)
)),"")</f>
        <v/>
      </c>
    </row>
    <row r="40" spans="7:21" ht="19.5" thickTop="1" x14ac:dyDescent="0.4"/>
  </sheetData>
  <sheetProtection sheet="1" objects="1" scenarios="1"/>
  <protectedRanges>
    <protectedRange sqref="H1:H6" name="範囲1"/>
  </protectedRanges>
  <phoneticPr fontId="2"/>
  <conditionalFormatting sqref="H3">
    <cfRule type="expression" dxfId="11" priority="2">
      <formula>$H$4="合計金額"</formula>
    </cfRule>
  </conditionalFormatting>
  <conditionalFormatting sqref="I9:U39">
    <cfRule type="cellIs" dxfId="10" priority="1" operator="equal">
      <formula>0</formula>
    </cfRule>
    <cfRule type="expression" dxfId="9" priority="3">
      <formula>$H$4="合計金額"</formula>
    </cfRule>
  </conditionalFormatting>
  <conditionalFormatting sqref="I10:U39">
    <cfRule type="expression" dxfId="8" priority="5">
      <formula>AND(I10=MAX(I$10:I$39),I10&gt;0)</formula>
    </cfRule>
    <cfRule type="expression" dxfId="7" priority="6">
      <formula>AND(I10=LARGE(I$10:I$39,2),I10&gt;0)</formula>
    </cfRule>
    <cfRule type="expression" dxfId="6" priority="7">
      <formula>AND(I10=LARGE(I$10:I$39,3),I10&gt;0)</formula>
    </cfRule>
  </conditionalFormatting>
  <dataValidations count="6">
    <dataValidation type="list" allowBlank="1" showInputMessage="1" showErrorMessage="1" sqref="H4" xr:uid="{18CCF5E7-AC18-406B-80A2-B54516FE5990}">
      <formula1>"単位あたりの数量,単位あたりの平均単価,合計金額"</formula1>
    </dataValidation>
    <dataValidation type="list" allowBlank="1" showInputMessage="1" showErrorMessage="1" sqref="H5" xr:uid="{A83A4B17-C50A-4B06-889F-14DBB73A8400}">
      <formula1>$E:$E</formula1>
    </dataValidation>
    <dataValidation type="list" allowBlank="1" showInputMessage="1" showErrorMessage="1" sqref="H3" xr:uid="{65792935-0FB7-4D9C-A3F7-155F076BB32A}">
      <formula1>$C:$C</formula1>
    </dataValidation>
    <dataValidation type="list" allowBlank="1" showInputMessage="1" showErrorMessage="1" sqref="H1" xr:uid="{7F4F9E59-3B45-4086-8034-FD3F9F88FB84}">
      <formula1>$A:$A</formula1>
    </dataValidation>
    <dataValidation type="list" allowBlank="1" showInputMessage="1" showErrorMessage="1" sqref="H6" xr:uid="{E91471A0-26D9-40E8-9645-AEF675F8229F}">
      <formula1>$F:$F</formula1>
    </dataValidation>
    <dataValidation type="list" allowBlank="1" showInputMessage="1" showErrorMessage="1" sqref="H2" xr:uid="{B7F91813-C5AE-4397-9687-2CBE2435CD96}">
      <formula1>$B:$B</formula1>
    </dataValidation>
  </dataValidations>
  <pageMargins left="0.39370078740157483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AD47-D31B-4D87-8CE9-15D1B81EEF7A}">
  <sheetPr>
    <tabColor theme="9" tint="-0.499984740745262"/>
  </sheetPr>
  <dimension ref="A1:T40"/>
  <sheetViews>
    <sheetView zoomScaleNormal="100" workbookViewId="0">
      <pane xSplit="8" ySplit="8" topLeftCell="I9" activePane="bottomRight" state="frozen"/>
      <selection activeCell="E1" sqref="E1"/>
      <selection pane="topRight" activeCell="H1" sqref="H1"/>
      <selection pane="bottomLeft" activeCell="E9" sqref="E9"/>
      <selection pane="bottomRight" activeCell="G3" sqref="G3"/>
    </sheetView>
  </sheetViews>
  <sheetFormatPr defaultRowHeight="18.75" x14ac:dyDescent="0.4"/>
  <cols>
    <col min="1" max="2" width="13.25" style="8" hidden="1" customWidth="1"/>
    <col min="3" max="3" width="13.25" hidden="1" customWidth="1"/>
    <col min="4" max="4" width="20.25" hidden="1" customWidth="1"/>
    <col min="5" max="5" width="5.5" hidden="1" customWidth="1"/>
    <col min="6" max="6" width="11" customWidth="1"/>
    <col min="7" max="7" width="25" customWidth="1"/>
    <col min="8" max="8" width="14" customWidth="1"/>
    <col min="9" max="20" width="18.75" customWidth="1"/>
  </cols>
  <sheetData>
    <row r="1" spans="1:20" x14ac:dyDescent="0.4">
      <c r="A1" s="8" t="s">
        <v>44</v>
      </c>
      <c r="B1" s="8" t="s">
        <v>44</v>
      </c>
      <c r="C1" s="8" t="s">
        <v>44</v>
      </c>
      <c r="D1" s="8" t="s">
        <v>44</v>
      </c>
      <c r="E1" t="e" cm="1">
        <f t="array" ref="E1:E2">VALUE(MID(_xlfn._xlws.FILTER(D:D,D:D&lt;&gt;""),FIND("（",_xlfn._xlws.FILTER(D:D,D:D&lt;&gt;""))+1,FIND("kg）",_xlfn._xlws.FILTER(D:D,D:D&lt;&gt;""))-FIND("（",_xlfn._xlws.FILTER(D:D,D:D&lt;&gt;""))-1))</f>
        <v>#VALUE!</v>
      </c>
      <c r="F1" t="s">
        <v>20</v>
      </c>
      <c r="G1" s="8">
        <f>MIN('出荷記録１ 出荷先'!B:B)</f>
        <v>0</v>
      </c>
      <c r="I1" s="2" t="s">
        <v>4</v>
      </c>
    </row>
    <row r="2" spans="1:20" x14ac:dyDescent="0.4">
      <c r="A2" s="8" t="e" cm="1">
        <f t="array" ref="A2">_xlfn._xlws.FILTER(_xlfn.SEQUENCE(EOMONTH(G2,0)-(EOMONTH(G1,-1)+1)+1,1,(EOMONTH(G1,-1)+1),1),DAY(_xlfn.SEQUENCE(EOMONTH(G2,0)-(EOMONTH(G1,-1)+1)+1,1,(EOMONTH(G1,-1)+1),1))=1)</f>
        <v>#NUM!</v>
      </c>
      <c r="B2" s="8" t="e" cm="1" vm="1">
        <f t="array" ref="B2">_xlfn._xlws.FILTER(
_xlfn._xlws.FILTER(_xlfn.SEQUENCE(EOMONTH(G2,1)-(EOMONTH(G1,0)+1)+1,1,(EOMONTH(G1,0)+1),1),(DAY(_xlfn.SEQUENCE(EOMONTH(G2,1)-(EOMONTH(G1,0)+1)+1,1,(EOMONTH(G1,0)+1),1))=1))-1,
_xlfn._xlws.FILTER(_xlfn.SEQUENCE(EOMONTH(G2,1)-(EOMONTH(G1,0)+1)+1,1,(EOMONTH(G1,0)+1),1),(DAY(_xlfn.SEQUENCE(EOMONTH(G2,1)-(EOMONTH(G1,0)+1)+1,1,(EOMONTH(G1,0)+1),1))=1))-1&gt;=G3
)</f>
        <v>#VALUE!</v>
      </c>
      <c r="C2" t="e" cm="1" vm="1">
        <f t="array" ref="C2">_xlfn.UNIQUE(_xlfn._xlws.FILTER('出荷記録１ 出荷先'!G:G,('出荷記録１ 出荷先'!G:G&lt;&gt;"品質・規格")*('出荷記録１ 出荷先'!G:G&lt;&gt;"")*('出荷記録１ 出荷先'!B:B&gt;=G3)*('出荷記録１ 出荷先'!B:B&lt;=G4)))</f>
        <v>#VALUE!</v>
      </c>
      <c r="D2" t="s">
        <v>31</v>
      </c>
      <c r="E2">
        <v>1</v>
      </c>
      <c r="F2" t="s">
        <v>21</v>
      </c>
      <c r="G2" s="8">
        <f>MAX('出荷記録１ 出荷先'!B:B)</f>
        <v>0</v>
      </c>
      <c r="I2" s="3" t="s">
        <v>5</v>
      </c>
    </row>
    <row r="3" spans="1:20" x14ac:dyDescent="0.4">
      <c r="D3" t="str" cm="1">
        <f t="array" ref="D3">IFERROR(_xlfn.UNIQUE(
_xlfn._xlws.FILTER('出荷記録１ 出荷先'!I:I,('出荷記録１ 出荷先'!B:B&gt;=G3)*('出荷記録１ 出荷先'!B:B&lt;=G4))
&amp;"（"&amp;
TEXT(
_xlfn._xlws.FILTER('出荷記録１ 出荷先'!J:J,('出荷記録１ 出荷先'!B:B&gt;=G3)*('出荷記録１ 出荷先'!B:B&lt;=G4))/
_xlfn._xlws.FILTER('出荷記録１ 出荷先'!H:H,('出荷記録１ 出荷先'!B:B&gt;=G3)*('出荷記録１ 出荷先'!B:B&lt;=G4)),
"#,##0")
&amp;"kg）"
),"")</f>
        <v/>
      </c>
      <c r="F3" t="s">
        <v>24</v>
      </c>
      <c r="G3" s="21" t="s">
        <v>44</v>
      </c>
      <c r="H3" s="18"/>
      <c r="I3" s="4" t="s">
        <v>6</v>
      </c>
    </row>
    <row r="4" spans="1:20" x14ac:dyDescent="0.4">
      <c r="F4" t="s">
        <v>28</v>
      </c>
      <c r="G4" s="21" t="s">
        <v>44</v>
      </c>
      <c r="H4" s="22" t="str">
        <f>IFERROR(IF(G4-G3&lt;0,"◀ 集計終了日を選択し直してください",""),"")</f>
        <v/>
      </c>
    </row>
    <row r="5" spans="1:20" x14ac:dyDescent="0.4">
      <c r="F5" t="s">
        <v>19</v>
      </c>
      <c r="G5" s="1" t="s">
        <v>44</v>
      </c>
      <c r="H5" s="22" t="str">
        <f>IF(G5="（選択してください）","",IF(COUNTIFS('出荷記録１ 出荷先'!G:G,G5,'出荷記録１ 出荷先'!B:B,"&gt;="&amp;G3,'出荷記録１ 出荷先'!B:B,"&lt;="&amp;G4)&lt;&gt;0,"","◀ 品質・規格を選択し直してください"))</f>
        <v/>
      </c>
    </row>
    <row r="6" spans="1:20" x14ac:dyDescent="0.4">
      <c r="F6" t="s">
        <v>3</v>
      </c>
      <c r="G6" s="1" t="s">
        <v>44</v>
      </c>
      <c r="H6" s="22" t="str">
        <f>IF(COUNTIF(D:D,G6)&gt;0,"","◀ 集計単位を選択し直してください")</f>
        <v/>
      </c>
    </row>
    <row r="7" spans="1:20" ht="19.5" thickBot="1" x14ac:dyDescent="0.45">
      <c r="F7" t="s">
        <v>2</v>
      </c>
      <c r="G7" s="1" t="s">
        <v>46</v>
      </c>
      <c r="H7" s="23" t="str">
        <f>IF(I8="エラー","▼ 品質・規格、集計開始日、集計終了日、品質・規格を変更して、作付数を12までにしてください。もしくは、出力時に作付を絞り込んで、作付数を12までにしてください。","")</f>
        <v>▼ 品質・規格、集計開始日、集計終了日、品質・規格を変更して、作付数を12までにしてください。もしくは、出力時に作付を絞り込んで、作付数を12までにしてください。</v>
      </c>
    </row>
    <row r="8" spans="1:20" ht="20.25" thickTop="1" thickBot="1" x14ac:dyDescent="0.45">
      <c r="G8" s="38"/>
      <c r="H8" s="39" t="s">
        <v>30</v>
      </c>
      <c r="I8" s="50" t="str" cm="1">
        <f t="array" ref="I8">IFERROR(IF(
COUNTA(_xlfn.UNIQUE(_xlfn._xlws.FILTER('出荷記録１ 出荷先'!D:D,('出荷記録１ 出荷先'!D:D&lt;&gt;"作付名")*('出荷記録１ 出荷先'!D:D&lt;&gt;"")*('出荷記録１ 出荷先'!G:G=G5)*('出荷記録１ 出荷先'!B:B&gt;=G3)*('出荷記録１ 出荷先'!B:B&lt;=G4))))&gt;12,
"エラー",
TRANSPOSE(_xlfn.UNIQUE(_xlfn._xlws.FILTER('出荷記録１ 出荷先'!D:D,('出荷記録１ 出荷先'!D:D&lt;&gt;"作付名")*('出荷記録１ 出荷先'!D:D&lt;&gt;"")*('出荷記録１ 出荷先'!G:G=G5)*('出荷記録１ 出荷先'!B:B&gt;=G3)*('出荷記録１ 出荷先'!B:B&lt;=G4))))
),"エラー")</f>
        <v>エラー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ht="20.25" thickTop="1" thickBot="1" x14ac:dyDescent="0.45">
      <c r="G9" s="44" t="s">
        <v>25</v>
      </c>
      <c r="H9" s="15" t="str">
        <f>IFERROR(
IF($G$7="単位あたりの数量",
SUMIFS('出荷記録１ 出荷先'!$J:$J,'出荷記録１ 出荷先'!$G:$G,$G$5,'出荷記録１ 出荷先'!B:B,"&gt;="&amp;$G$3,'出荷記録１ 出荷先'!B:B,"&lt;="&amp;$G$4)/VLOOKUP($G$6,$D:$E,2,FALSE),
IF($G$7="合計金額",
SUMIFS('出荷記録１ 出荷先'!$K:$K,'出荷記録１ 出荷先'!$G:$G,$G$5,'出荷記録１ 出荷先'!B:B,"&gt;="&amp;$G$3,'出荷記録１ 出荷先'!B:B,"&lt;="&amp;$G$4),
SUMIFS('出荷記録１ 出荷先'!$K:$K,'出荷記録１ 出荷先'!$G:$G,$G$5,'出荷記録１ 出荷先'!B:B,"&gt;="&amp;$G$3,'出荷記録１ 出荷先'!B:B,"&lt;="&amp;$G$4)/SUMIFS('出荷記録１ 出荷先'!$J:$J,'出荷記録１ 出荷先'!$G:$G,$G$5,'出荷記録１ 出荷先'!B:B,"&gt;="&amp;$G$3,'出荷記録１ 出荷先'!B:B,"&lt;="&amp;$G$4)*VLOOKUP($G$6,$D:$E,2,FALSE)
)),"")</f>
        <v/>
      </c>
      <c r="I9" s="29" t="str">
        <f>IFERROR(
IF($G$7="単位あたりの数量",
SUMIFS('出荷記録１ 出荷先'!$J:$J,'出荷記録１ 出荷先'!$D:$D,I$8,'出荷記録１ 出荷先'!$G:$G,$G$5,'出荷記録１ 出荷先'!$B:$B,"&gt;="&amp;$G$3,'出荷記録１ 出荷先'!$B:$B,"&lt;="&amp;$G$4)/VLOOKUP($G$6,$D:$E,2,FALSE),
IF($G$7="合計金額",
SUMIFS('出荷記録１ 出荷先'!$K:$K,'出荷記録１ 出荷先'!$D:$D,I$8,'出荷記録１ 出荷先'!$G:$G,$G$5,'出荷記録１ 出荷先'!$B:$B,"&gt;="&amp;$G$3,'出荷記録１ 出荷先'!$B:$B,"&lt;="&amp;$G$4),
SUMIFS('出荷記録１ 出荷先'!$K:$K,'出荷記録１ 出荷先'!$D:$D,I$8,'出荷記録１ 出荷先'!$G:$G,$G$5,'出荷記録１ 出荷先'!$B:$B,"&gt;="&amp;$G$3,'出荷記録１ 出荷先'!$B:$B,"&lt;="&amp;$G$4)/SUMIFS('出荷記録１ 出荷先'!$J:$J,'出荷記録１ 出荷先'!$D:$D,I$8,'出荷記録１ 出荷先'!$G:$G,$G$5,'出荷記録１ 出荷先'!$B:$B,"&gt;="&amp;$G$3,'出荷記録１ 出荷先'!$B:$B,"&lt;="&amp;$G$4)*VLOOKUP($G$6,$D:$E,2,FALSE)
)),"")</f>
        <v/>
      </c>
      <c r="J9" s="33" t="str">
        <f>IFERROR(
IF($G$7="単位あたりの数量",
SUMIFS('出荷記録１ 出荷先'!$J:$J,'出荷記録１ 出荷先'!$D:$D,J$8,'出荷記録１ 出荷先'!$G:$G,$G$5,'出荷記録１ 出荷先'!$B:$B,"&gt;="&amp;$G$3,'出荷記録１ 出荷先'!$B:$B,"&lt;="&amp;$G$4)/VLOOKUP($G$6,$D:$E,2,FALSE),
IF($G$7="合計金額",
SUMIFS('出荷記録１ 出荷先'!$K:$K,'出荷記録１ 出荷先'!$D:$D,J$8,'出荷記録１ 出荷先'!$G:$G,$G$5,'出荷記録１ 出荷先'!$B:$B,"&gt;="&amp;$G$3,'出荷記録１ 出荷先'!$B:$B,"&lt;="&amp;$G$4),
SUMIFS('出荷記録１ 出荷先'!$K:$K,'出荷記録１ 出荷先'!$D:$D,J$8,'出荷記録１ 出荷先'!$G:$G,$G$5,'出荷記録１ 出荷先'!$B:$B,"&gt;="&amp;$G$3,'出荷記録１ 出荷先'!$B:$B,"&lt;="&amp;$G$4)/SUMIFS('出荷記録１ 出荷先'!$J:$J,'出荷記録１ 出荷先'!$D:$D,J$8,'出荷記録１ 出荷先'!$G:$G,$G$5,'出荷記録１ 出荷先'!$B:$B,"&gt;="&amp;$G$3,'出荷記録１ 出荷先'!$B:$B,"&lt;="&amp;$G$4)*VLOOKUP($G$6,$D:$E,2,FALSE)
)),"")</f>
        <v/>
      </c>
      <c r="K9" s="33" t="str">
        <f>IFERROR(
IF($G$7="単位あたりの数量",
SUMIFS('出荷記録１ 出荷先'!$J:$J,'出荷記録１ 出荷先'!$D:$D,K$8,'出荷記録１ 出荷先'!$G:$G,$G$5,'出荷記録１ 出荷先'!$B:$B,"&gt;="&amp;$G$3,'出荷記録１ 出荷先'!$B:$B,"&lt;="&amp;$G$4)/VLOOKUP($G$6,$D:$E,2,FALSE),
IF($G$7="合計金額",
SUMIFS('出荷記録１ 出荷先'!$K:$K,'出荷記録１ 出荷先'!$D:$D,K$8,'出荷記録１ 出荷先'!$G:$G,$G$5,'出荷記録１ 出荷先'!$B:$B,"&gt;="&amp;$G$3,'出荷記録１ 出荷先'!$B:$B,"&lt;="&amp;$G$4),
SUMIFS('出荷記録１ 出荷先'!$K:$K,'出荷記録１ 出荷先'!$D:$D,K$8,'出荷記録１ 出荷先'!$G:$G,$G$5,'出荷記録１ 出荷先'!$B:$B,"&gt;="&amp;$G$3,'出荷記録１ 出荷先'!$B:$B,"&lt;="&amp;$G$4)/SUMIFS('出荷記録１ 出荷先'!$J:$J,'出荷記録１ 出荷先'!$D:$D,K$8,'出荷記録１ 出荷先'!$G:$G,$G$5,'出荷記録１ 出荷先'!$B:$B,"&gt;="&amp;$G$3,'出荷記録１ 出荷先'!$B:$B,"&lt;="&amp;$G$4)*VLOOKUP($G$6,$D:$E,2,FALSE)
)),"")</f>
        <v/>
      </c>
      <c r="L9" s="33" t="str">
        <f>IFERROR(
IF($G$7="単位あたりの数量",
SUMIFS('出荷記録１ 出荷先'!$J:$J,'出荷記録１ 出荷先'!$D:$D,L$8,'出荷記録１ 出荷先'!$G:$G,$G$5,'出荷記録１ 出荷先'!$B:$B,"&gt;="&amp;$G$3,'出荷記録１ 出荷先'!$B:$B,"&lt;="&amp;$G$4)/VLOOKUP($G$6,$D:$E,2,FALSE),
IF($G$7="合計金額",
SUMIFS('出荷記録１ 出荷先'!$K:$K,'出荷記録１ 出荷先'!$D:$D,L$8,'出荷記録１ 出荷先'!$G:$G,$G$5,'出荷記録１ 出荷先'!$B:$B,"&gt;="&amp;$G$3,'出荷記録１ 出荷先'!$B:$B,"&lt;="&amp;$G$4),
SUMIFS('出荷記録１ 出荷先'!$K:$K,'出荷記録１ 出荷先'!$D:$D,L$8,'出荷記録１ 出荷先'!$G:$G,$G$5,'出荷記録１ 出荷先'!$B:$B,"&gt;="&amp;$G$3,'出荷記録１ 出荷先'!$B:$B,"&lt;="&amp;$G$4)/SUMIFS('出荷記録１ 出荷先'!$J:$J,'出荷記録１ 出荷先'!$D:$D,L$8,'出荷記録１ 出荷先'!$G:$G,$G$5,'出荷記録１ 出荷先'!$B:$B,"&gt;="&amp;$G$3,'出荷記録１ 出荷先'!$B:$B,"&lt;="&amp;$G$4)*VLOOKUP($G$6,$D:$E,2,FALSE)
)),"")</f>
        <v/>
      </c>
      <c r="M9" s="33" t="str">
        <f>IFERROR(
IF($G$7="単位あたりの数量",
SUMIFS('出荷記録１ 出荷先'!$J:$J,'出荷記録１ 出荷先'!$D:$D,M$8,'出荷記録１ 出荷先'!$G:$G,$G$5,'出荷記録１ 出荷先'!$B:$B,"&gt;="&amp;$G$3,'出荷記録１ 出荷先'!$B:$B,"&lt;="&amp;$G$4)/VLOOKUP($G$6,$D:$E,2,FALSE),
IF($G$7="合計金額",
SUMIFS('出荷記録１ 出荷先'!$K:$K,'出荷記録１ 出荷先'!$D:$D,M$8,'出荷記録１ 出荷先'!$G:$G,$G$5,'出荷記録１ 出荷先'!$B:$B,"&gt;="&amp;$G$3,'出荷記録１ 出荷先'!$B:$B,"&lt;="&amp;$G$4),
SUMIFS('出荷記録１ 出荷先'!$K:$K,'出荷記録１ 出荷先'!$D:$D,M$8,'出荷記録１ 出荷先'!$G:$G,$G$5,'出荷記録１ 出荷先'!$B:$B,"&gt;="&amp;$G$3,'出荷記録１ 出荷先'!$B:$B,"&lt;="&amp;$G$4)/SUMIFS('出荷記録１ 出荷先'!$J:$J,'出荷記録１ 出荷先'!$D:$D,M$8,'出荷記録１ 出荷先'!$G:$G,$G$5,'出荷記録１ 出荷先'!$B:$B,"&gt;="&amp;$G$3,'出荷記録１ 出荷先'!$B:$B,"&lt;="&amp;$G$4)*VLOOKUP($G$6,$D:$E,2,FALSE)
)),"")</f>
        <v/>
      </c>
      <c r="N9" s="33" t="str">
        <f>IFERROR(
IF($G$7="単位あたりの数量",
SUMIFS('出荷記録１ 出荷先'!$J:$J,'出荷記録１ 出荷先'!$D:$D,N$8,'出荷記録１ 出荷先'!$G:$G,$G$5,'出荷記録１ 出荷先'!$B:$B,"&gt;="&amp;$G$3,'出荷記録１ 出荷先'!$B:$B,"&lt;="&amp;$G$4)/VLOOKUP($G$6,$D:$E,2,FALSE),
IF($G$7="合計金額",
SUMIFS('出荷記録１ 出荷先'!$K:$K,'出荷記録１ 出荷先'!$D:$D,N$8,'出荷記録１ 出荷先'!$G:$G,$G$5,'出荷記録１ 出荷先'!$B:$B,"&gt;="&amp;$G$3,'出荷記録１ 出荷先'!$B:$B,"&lt;="&amp;$G$4),
SUMIFS('出荷記録１ 出荷先'!$K:$K,'出荷記録１ 出荷先'!$D:$D,N$8,'出荷記録１ 出荷先'!$G:$G,$G$5,'出荷記録１ 出荷先'!$B:$B,"&gt;="&amp;$G$3,'出荷記録１ 出荷先'!$B:$B,"&lt;="&amp;$G$4)/SUMIFS('出荷記録１ 出荷先'!$J:$J,'出荷記録１ 出荷先'!$D:$D,N$8,'出荷記録１ 出荷先'!$G:$G,$G$5,'出荷記録１ 出荷先'!$B:$B,"&gt;="&amp;$G$3,'出荷記録１ 出荷先'!$B:$B,"&lt;="&amp;$G$4)*VLOOKUP($G$6,$D:$E,2,FALSE)
)),"")</f>
        <v/>
      </c>
      <c r="O9" s="33" t="str">
        <f>IFERROR(
IF($G$7="単位あたりの数量",
SUMIFS('出荷記録１ 出荷先'!$J:$J,'出荷記録１ 出荷先'!$D:$D,O$8,'出荷記録１ 出荷先'!$G:$G,$G$5,'出荷記録１ 出荷先'!$B:$B,"&gt;="&amp;$G$3,'出荷記録１ 出荷先'!$B:$B,"&lt;="&amp;$G$4)/VLOOKUP($G$6,$D:$E,2,FALSE),
IF($G$7="合計金額",
SUMIFS('出荷記録１ 出荷先'!$K:$K,'出荷記録１ 出荷先'!$D:$D,O$8,'出荷記録１ 出荷先'!$G:$G,$G$5,'出荷記録１ 出荷先'!$B:$B,"&gt;="&amp;$G$3,'出荷記録１ 出荷先'!$B:$B,"&lt;="&amp;$G$4),
SUMIFS('出荷記録１ 出荷先'!$K:$K,'出荷記録１ 出荷先'!$D:$D,O$8,'出荷記録１ 出荷先'!$G:$G,$G$5,'出荷記録１ 出荷先'!$B:$B,"&gt;="&amp;$G$3,'出荷記録１ 出荷先'!$B:$B,"&lt;="&amp;$G$4)/SUMIFS('出荷記録１ 出荷先'!$J:$J,'出荷記録１ 出荷先'!$D:$D,O$8,'出荷記録１ 出荷先'!$G:$G,$G$5,'出荷記録１ 出荷先'!$B:$B,"&gt;="&amp;$G$3,'出荷記録１ 出荷先'!$B:$B,"&lt;="&amp;$G$4)*VLOOKUP($G$6,$D:$E,2,FALSE)
)),"")</f>
        <v/>
      </c>
      <c r="P9" s="33" t="str">
        <f>IFERROR(
IF($G$7="単位あたりの数量",
SUMIFS('出荷記録１ 出荷先'!$J:$J,'出荷記録１ 出荷先'!$D:$D,P$8,'出荷記録１ 出荷先'!$G:$G,$G$5,'出荷記録１ 出荷先'!$B:$B,"&gt;="&amp;$G$3,'出荷記録１ 出荷先'!$B:$B,"&lt;="&amp;$G$4)/VLOOKUP($G$6,$D:$E,2,FALSE),
IF($G$7="合計金額",
SUMIFS('出荷記録１ 出荷先'!$K:$K,'出荷記録１ 出荷先'!$D:$D,P$8,'出荷記録１ 出荷先'!$G:$G,$G$5,'出荷記録１ 出荷先'!$B:$B,"&gt;="&amp;$G$3,'出荷記録１ 出荷先'!$B:$B,"&lt;="&amp;$G$4),
SUMIFS('出荷記録１ 出荷先'!$K:$K,'出荷記録１ 出荷先'!$D:$D,P$8,'出荷記録１ 出荷先'!$G:$G,$G$5,'出荷記録１ 出荷先'!$B:$B,"&gt;="&amp;$G$3,'出荷記録１ 出荷先'!$B:$B,"&lt;="&amp;$G$4)/SUMIFS('出荷記録１ 出荷先'!$J:$J,'出荷記録１ 出荷先'!$D:$D,P$8,'出荷記録１ 出荷先'!$G:$G,$G$5,'出荷記録１ 出荷先'!$B:$B,"&gt;="&amp;$G$3,'出荷記録１ 出荷先'!$B:$B,"&lt;="&amp;$G$4)*VLOOKUP($G$6,$D:$E,2,FALSE)
)),"")</f>
        <v/>
      </c>
      <c r="Q9" s="33" t="str">
        <f>IFERROR(
IF($G$7="単位あたりの数量",
SUMIFS('出荷記録１ 出荷先'!$J:$J,'出荷記録１ 出荷先'!$D:$D,Q$8,'出荷記録１ 出荷先'!$G:$G,$G$5,'出荷記録１ 出荷先'!$B:$B,"&gt;="&amp;$G$3,'出荷記録１ 出荷先'!$B:$B,"&lt;="&amp;$G$4)/VLOOKUP($G$6,$D:$E,2,FALSE),
IF($G$7="合計金額",
SUMIFS('出荷記録１ 出荷先'!$K:$K,'出荷記録１ 出荷先'!$D:$D,Q$8,'出荷記録１ 出荷先'!$G:$G,$G$5,'出荷記録１ 出荷先'!$B:$B,"&gt;="&amp;$G$3,'出荷記録１ 出荷先'!$B:$B,"&lt;="&amp;$G$4),
SUMIFS('出荷記録１ 出荷先'!$K:$K,'出荷記録１ 出荷先'!$D:$D,Q$8,'出荷記録１ 出荷先'!$G:$G,$G$5,'出荷記録１ 出荷先'!$B:$B,"&gt;="&amp;$G$3,'出荷記録１ 出荷先'!$B:$B,"&lt;="&amp;$G$4)/SUMIFS('出荷記録１ 出荷先'!$J:$J,'出荷記録１ 出荷先'!$D:$D,Q$8,'出荷記録１ 出荷先'!$G:$G,$G$5,'出荷記録１ 出荷先'!$B:$B,"&gt;="&amp;$G$3,'出荷記録１ 出荷先'!$B:$B,"&lt;="&amp;$G$4)*VLOOKUP($G$6,$D:$E,2,FALSE)
)),"")</f>
        <v/>
      </c>
      <c r="R9" s="33" t="str">
        <f>IFERROR(
IF($G$7="単位あたりの数量",
SUMIFS('出荷記録１ 出荷先'!$J:$J,'出荷記録１ 出荷先'!$D:$D,R$8,'出荷記録１ 出荷先'!$G:$G,$G$5,'出荷記録１ 出荷先'!$B:$B,"&gt;="&amp;$G$3,'出荷記録１ 出荷先'!$B:$B,"&lt;="&amp;$G$4)/VLOOKUP($G$6,$D:$E,2,FALSE),
IF($G$7="合計金額",
SUMIFS('出荷記録１ 出荷先'!$K:$K,'出荷記録１ 出荷先'!$D:$D,R$8,'出荷記録１ 出荷先'!$G:$G,$G$5,'出荷記録１ 出荷先'!$B:$B,"&gt;="&amp;$G$3,'出荷記録１ 出荷先'!$B:$B,"&lt;="&amp;$G$4),
SUMIFS('出荷記録１ 出荷先'!$K:$K,'出荷記録１ 出荷先'!$D:$D,R$8,'出荷記録１ 出荷先'!$G:$G,$G$5,'出荷記録１ 出荷先'!$B:$B,"&gt;="&amp;$G$3,'出荷記録１ 出荷先'!$B:$B,"&lt;="&amp;$G$4)/SUMIFS('出荷記録１ 出荷先'!$J:$J,'出荷記録１ 出荷先'!$D:$D,R$8,'出荷記録１ 出荷先'!$G:$G,$G$5,'出荷記録１ 出荷先'!$B:$B,"&gt;="&amp;$G$3,'出荷記録１ 出荷先'!$B:$B,"&lt;="&amp;$G$4)*VLOOKUP($G$6,$D:$E,2,FALSE)
)),"")</f>
        <v/>
      </c>
      <c r="S9" s="33" t="str">
        <f>IFERROR(
IF($G$7="単位あたりの数量",
SUMIFS('出荷記録１ 出荷先'!$J:$J,'出荷記録１ 出荷先'!$D:$D,S$8,'出荷記録１ 出荷先'!$G:$G,$G$5,'出荷記録１ 出荷先'!$B:$B,"&gt;="&amp;$G$3,'出荷記録１ 出荷先'!$B:$B,"&lt;="&amp;$G$4)/VLOOKUP($G$6,$D:$E,2,FALSE),
IF($G$7="合計金額",
SUMIFS('出荷記録１ 出荷先'!$K:$K,'出荷記録１ 出荷先'!$D:$D,S$8,'出荷記録１ 出荷先'!$G:$G,$G$5,'出荷記録１ 出荷先'!$B:$B,"&gt;="&amp;$G$3,'出荷記録１ 出荷先'!$B:$B,"&lt;="&amp;$G$4),
SUMIFS('出荷記録１ 出荷先'!$K:$K,'出荷記録１ 出荷先'!$D:$D,S$8,'出荷記録１ 出荷先'!$G:$G,$G$5,'出荷記録１ 出荷先'!$B:$B,"&gt;="&amp;$G$3,'出荷記録１ 出荷先'!$B:$B,"&lt;="&amp;$G$4)/SUMIFS('出荷記録１ 出荷先'!$J:$J,'出荷記録１ 出荷先'!$D:$D,S$8,'出荷記録１ 出荷先'!$G:$G,$G$5,'出荷記録１ 出荷先'!$B:$B,"&gt;="&amp;$G$3,'出荷記録１ 出荷先'!$B:$B,"&lt;="&amp;$G$4)*VLOOKUP($G$6,$D:$E,2,FALSE)
)),"")</f>
        <v/>
      </c>
      <c r="T9" s="34" t="str">
        <f>IFERROR(
IF($G$7="単位あたりの数量",
SUMIFS('出荷記録１ 出荷先'!$J:$J,'出荷記録１ 出荷先'!$D:$D,T$8,'出荷記録１ 出荷先'!$G:$G,$G$5,'出荷記録１ 出荷先'!$B:$B,"&gt;="&amp;$G$3,'出荷記録１ 出荷先'!$B:$B,"&lt;="&amp;$G$4)/VLOOKUP($G$6,$D:$E,2,FALSE),
IF($G$7="合計金額",
SUMIFS('出荷記録１ 出荷先'!$K:$K,'出荷記録１ 出荷先'!$D:$D,T$8,'出荷記録１ 出荷先'!$G:$G,$G$5,'出荷記録１ 出荷先'!$B:$B,"&gt;="&amp;$G$3,'出荷記録１ 出荷先'!$B:$B,"&lt;="&amp;$G$4),
SUMIFS('出荷記録１ 出荷先'!$K:$K,'出荷記録１ 出荷先'!$D:$D,T$8,'出荷記録１ 出荷先'!$G:$G,$G$5,'出荷記録１ 出荷先'!$B:$B,"&gt;="&amp;$G$3,'出荷記録１ 出荷先'!$B:$B,"&lt;="&amp;$G$4)/SUMIFS('出荷記録１ 出荷先'!$J:$J,'出荷記録１ 出荷先'!$D:$D,T$8,'出荷記録１ 出荷先'!$G:$G,$G$5,'出荷記録１ 出荷先'!$B:$B,"&gt;="&amp;$G$3,'出荷記録１ 出荷先'!$B:$B,"&lt;="&amp;$G$4)*VLOOKUP($G$6,$D:$E,2,FALSE)
)),"")</f>
        <v/>
      </c>
    </row>
    <row r="10" spans="1:20" ht="19.5" thickTop="1" x14ac:dyDescent="0.4">
      <c r="F10">
        <v>1</v>
      </c>
      <c r="G10" s="45" t="e" cm="1" vm="1">
        <f t="array" ref="G10">_xlfn.UNIQUE(_xlfn._xlws.FILTER('出荷記録１ 出荷先'!E:E,('出荷記録１ 出荷先'!E:E&lt;&gt;"出荷先")*('出荷記録１ 出荷先'!E:E&lt;&gt;"")*('出荷記録１ 出荷先'!G:G=G5)*('出荷記録１ 出荷先'!$B:$B&gt;=$G$3)*('出荷記録１ 出荷先'!$B:$B&lt;=$G$4)))</f>
        <v>#VALUE!</v>
      </c>
      <c r="H10" s="28" t="str">
        <f>IFERROR(
IF($G$7="単位あたりの数量",
SUMIFS('出荷記録１ 出荷先'!$J:$J,'出荷記録１ 出荷先'!$E:$E,$G10,'出荷記録１ 出荷先'!$G:$G,$G$5,'出荷記録１ 出荷先'!B:B,"&gt;="&amp;$G$3,'出荷記録１ 出荷先'!B:B,"&lt;="&amp;$G$4)/VLOOKUP($G$6,$D:$E,2,FALSE),
IF($G$7="合計金額",
SUMIFS('出荷記録１ 出荷先'!$K:$K,'出荷記録１ 出荷先'!$E:$E,$G10,'出荷記録１ 出荷先'!$G:$G,$G$5,'出荷記録１ 出荷先'!B:B,"&gt;="&amp;$G$3,'出荷記録１ 出荷先'!B:B,"&lt;="&amp;$G$4),
SUMIFS('出荷記録１ 出荷先'!$K:$K,'出荷記録１ 出荷先'!$E:$E,$G10,'出荷記録１ 出荷先'!$G:$G,$G$5,'出荷記録１ 出荷先'!B:B,"&gt;="&amp;$G$3,'出荷記録１ 出荷先'!B:B,"&lt;="&amp;$G$4)/SUMIFS('出荷記録１ 出荷先'!$J:$J,'出荷記録１ 出荷先'!$E:$E,$G10,'出荷記録１ 出荷先'!$G:$G,$G$5,'出荷記録１ 出荷先'!B:B,"&gt;="&amp;$G$3,'出荷記録１ 出荷先'!B:B,"&lt;="&amp;$G$4)*VLOOKUP($G$6,$D:$E,2,FALSE)
)),"")</f>
        <v/>
      </c>
      <c r="I10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出荷先'!$E:$E,$G10,'出荷記録１ 出荷先'!$G:$G,$G$5),
SUMIFS('出荷記録１ 出荷先'!$K:$K,'出荷記録１ 出荷先'!$B:$B,"&gt;="&amp;$G$3,'出荷記録１ 出荷先'!$B:$B,"&lt;="&amp;$G$4,'出荷記録１ 出荷先'!$D:$D,I$8,'出荷記録１ 出荷先'!$E:$E,$G10,'出荷記録１ 出荷先'!$G:$G,$G$5)/SUMIFS('出荷記録１ 出荷先'!$J:$J,'出荷記録１ 出荷先'!$B:$B,"&gt;="&amp;$G$3,'出荷記録１ 出荷先'!$B:$B,"&lt;="&amp;$G$4,'出荷記録１ 出荷先'!$D:$D,I$8,'出荷記録１ 出荷先'!$E:$E,$G10,'出荷記録１ 出荷先'!$G:$G,$G$5)*VLOOKUP($G$6,$D:$E,2,FALSE)
)),"")</f>
        <v/>
      </c>
      <c r="J10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出荷先'!$E:$E,$G10,'出荷記録１ 出荷先'!$G:$G,$G$5),
SUMIFS('出荷記録１ 出荷先'!$K:$K,'出荷記録１ 出荷先'!$B:$B,"&gt;="&amp;$G$3,'出荷記録１ 出荷先'!$B:$B,"&lt;="&amp;$G$4,'出荷記録１ 出荷先'!$D:$D,J$8,'出荷記録１ 出荷先'!$E:$E,$G10,'出荷記録１ 出荷先'!$G:$G,$G$5)/SUMIFS('出荷記録１ 出荷先'!$J:$J,'出荷記録１ 出荷先'!$B:$B,"&gt;="&amp;$G$3,'出荷記録１ 出荷先'!$B:$B,"&lt;="&amp;$G$4,'出荷記録１ 出荷先'!$D:$D,J$8,'出荷記録１ 出荷先'!$E:$E,$G10,'出荷記録１ 出荷先'!$G:$G,$G$5)*VLOOKUP($G$6,$D:$E,2,FALSE)
)),"")</f>
        <v/>
      </c>
      <c r="K10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出荷先'!$E:$E,$G10,'出荷記録１ 出荷先'!$G:$G,$G$5),
SUMIFS('出荷記録１ 出荷先'!$K:$K,'出荷記録１ 出荷先'!$B:$B,"&gt;="&amp;$G$3,'出荷記録１ 出荷先'!$B:$B,"&lt;="&amp;$G$4,'出荷記録１ 出荷先'!$D:$D,K$8,'出荷記録１ 出荷先'!$E:$E,$G10,'出荷記録１ 出荷先'!$G:$G,$G$5)/SUMIFS('出荷記録１ 出荷先'!$J:$J,'出荷記録１ 出荷先'!$B:$B,"&gt;="&amp;$G$3,'出荷記録１ 出荷先'!$B:$B,"&lt;="&amp;$G$4,'出荷記録１ 出荷先'!$D:$D,K$8,'出荷記録１ 出荷先'!$E:$E,$G10,'出荷記録１ 出荷先'!$G:$G,$G$5)*VLOOKUP($G$6,$D:$E,2,FALSE)
)),"")</f>
        <v/>
      </c>
      <c r="L10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出荷先'!$E:$E,$G10,'出荷記録１ 出荷先'!$G:$G,$G$5),
SUMIFS('出荷記録１ 出荷先'!$K:$K,'出荷記録１ 出荷先'!$B:$B,"&gt;="&amp;$G$3,'出荷記録１ 出荷先'!$B:$B,"&lt;="&amp;$G$4,'出荷記録１ 出荷先'!$D:$D,L$8,'出荷記録１ 出荷先'!$E:$E,$G10,'出荷記録１ 出荷先'!$G:$G,$G$5)/SUMIFS('出荷記録１ 出荷先'!$J:$J,'出荷記録１ 出荷先'!$B:$B,"&gt;="&amp;$G$3,'出荷記録１ 出荷先'!$B:$B,"&lt;="&amp;$G$4,'出荷記録１ 出荷先'!$D:$D,L$8,'出荷記録１ 出荷先'!$E:$E,$G10,'出荷記録１ 出荷先'!$G:$G,$G$5)*VLOOKUP($G$6,$D:$E,2,FALSE)
)),"")</f>
        <v/>
      </c>
      <c r="M10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出荷先'!$E:$E,$G10,'出荷記録１ 出荷先'!$G:$G,$G$5),
SUMIFS('出荷記録１ 出荷先'!$K:$K,'出荷記録１ 出荷先'!$B:$B,"&gt;="&amp;$G$3,'出荷記録１ 出荷先'!$B:$B,"&lt;="&amp;$G$4,'出荷記録１ 出荷先'!$D:$D,M$8,'出荷記録１ 出荷先'!$E:$E,$G10,'出荷記録１ 出荷先'!$G:$G,$G$5)/SUMIFS('出荷記録１ 出荷先'!$J:$J,'出荷記録１ 出荷先'!$B:$B,"&gt;="&amp;$G$3,'出荷記録１ 出荷先'!$B:$B,"&lt;="&amp;$G$4,'出荷記録１ 出荷先'!$D:$D,M$8,'出荷記録１ 出荷先'!$E:$E,$G10,'出荷記録１ 出荷先'!$G:$G,$G$5)*VLOOKUP($G$6,$D:$E,2,FALSE)
)),"")</f>
        <v/>
      </c>
      <c r="N10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出荷先'!$E:$E,$G10,'出荷記録１ 出荷先'!$G:$G,$G$5),
SUMIFS('出荷記録１ 出荷先'!$K:$K,'出荷記録１ 出荷先'!$B:$B,"&gt;="&amp;$G$3,'出荷記録１ 出荷先'!$B:$B,"&lt;="&amp;$G$4,'出荷記録１ 出荷先'!$D:$D,N$8,'出荷記録１ 出荷先'!$E:$E,$G10,'出荷記録１ 出荷先'!$G:$G,$G$5)/SUMIFS('出荷記録１ 出荷先'!$J:$J,'出荷記録１ 出荷先'!$B:$B,"&gt;="&amp;$G$3,'出荷記録１ 出荷先'!$B:$B,"&lt;="&amp;$G$4,'出荷記録１ 出荷先'!$D:$D,N$8,'出荷記録１ 出荷先'!$E:$E,$G10,'出荷記録１ 出荷先'!$G:$G,$G$5)*VLOOKUP($G$6,$D:$E,2,FALSE)
)),"")</f>
        <v/>
      </c>
      <c r="O10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出荷先'!$E:$E,$G10,'出荷記録１ 出荷先'!$G:$G,$G$5),
SUMIFS('出荷記録１ 出荷先'!$K:$K,'出荷記録１ 出荷先'!$B:$B,"&gt;="&amp;$G$3,'出荷記録１ 出荷先'!$B:$B,"&lt;="&amp;$G$4,'出荷記録１ 出荷先'!$D:$D,O$8,'出荷記録１ 出荷先'!$E:$E,$G10,'出荷記録１ 出荷先'!$G:$G,$G$5)/SUMIFS('出荷記録１ 出荷先'!$J:$J,'出荷記録１ 出荷先'!$B:$B,"&gt;="&amp;$G$3,'出荷記録１ 出荷先'!$B:$B,"&lt;="&amp;$G$4,'出荷記録１ 出荷先'!$D:$D,O$8,'出荷記録１ 出荷先'!$E:$E,$G10,'出荷記録１ 出荷先'!$G:$G,$G$5)*VLOOKUP($G$6,$D:$E,2,FALSE)
)),"")</f>
        <v/>
      </c>
      <c r="P10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出荷先'!$E:$E,$G10,'出荷記録１ 出荷先'!$G:$G,$G$5),
SUMIFS('出荷記録１ 出荷先'!$K:$K,'出荷記録１ 出荷先'!$B:$B,"&gt;="&amp;$G$3,'出荷記録１ 出荷先'!$B:$B,"&lt;="&amp;$G$4,'出荷記録１ 出荷先'!$D:$D,P$8,'出荷記録１ 出荷先'!$E:$E,$G10,'出荷記録１ 出荷先'!$G:$G,$G$5)/SUMIFS('出荷記録１ 出荷先'!$J:$J,'出荷記録１ 出荷先'!$B:$B,"&gt;="&amp;$G$3,'出荷記録１ 出荷先'!$B:$B,"&lt;="&amp;$G$4,'出荷記録１ 出荷先'!$D:$D,P$8,'出荷記録１ 出荷先'!$E:$E,$G10,'出荷記録１ 出荷先'!$G:$G,$G$5)*VLOOKUP($G$6,$D:$E,2,FALSE)
)),"")</f>
        <v/>
      </c>
      <c r="Q10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出荷先'!$E:$E,$G10,'出荷記録１ 出荷先'!$G:$G,$G$5),
SUMIFS('出荷記録１ 出荷先'!$K:$K,'出荷記録１ 出荷先'!$B:$B,"&gt;="&amp;$G$3,'出荷記録１ 出荷先'!$B:$B,"&lt;="&amp;$G$4,'出荷記録１ 出荷先'!$D:$D,Q$8,'出荷記録１ 出荷先'!$E:$E,$G10,'出荷記録１ 出荷先'!$G:$G,$G$5)/SUMIFS('出荷記録１ 出荷先'!$J:$J,'出荷記録１ 出荷先'!$B:$B,"&gt;="&amp;$G$3,'出荷記録１ 出荷先'!$B:$B,"&lt;="&amp;$G$4,'出荷記録１ 出荷先'!$D:$D,Q$8,'出荷記録１ 出荷先'!$E:$E,$G10,'出荷記録１ 出荷先'!$G:$G,$G$5)*VLOOKUP($G$6,$D:$E,2,FALSE)
)),"")</f>
        <v/>
      </c>
      <c r="R10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出荷先'!$E:$E,$G10,'出荷記録１ 出荷先'!$G:$G,$G$5),
SUMIFS('出荷記録１ 出荷先'!$K:$K,'出荷記録１ 出荷先'!$B:$B,"&gt;="&amp;$G$3,'出荷記録１ 出荷先'!$B:$B,"&lt;="&amp;$G$4,'出荷記録１ 出荷先'!$D:$D,R$8,'出荷記録１ 出荷先'!$E:$E,$G10,'出荷記録１ 出荷先'!$G:$G,$G$5)/SUMIFS('出荷記録１ 出荷先'!$J:$J,'出荷記録１ 出荷先'!$B:$B,"&gt;="&amp;$G$3,'出荷記録１ 出荷先'!$B:$B,"&lt;="&amp;$G$4,'出荷記録１ 出荷先'!$D:$D,R$8,'出荷記録１ 出荷先'!$E:$E,$G10,'出荷記録１ 出荷先'!$G:$G,$G$5)*VLOOKUP($G$6,$D:$E,2,FALSE)
)),"")</f>
        <v/>
      </c>
      <c r="S10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出荷先'!$E:$E,$G10,'出荷記録１ 出荷先'!$G:$G,$G$5),
SUMIFS('出荷記録１ 出荷先'!$K:$K,'出荷記録１ 出荷先'!$B:$B,"&gt;="&amp;$G$3,'出荷記録１ 出荷先'!$B:$B,"&lt;="&amp;$G$4,'出荷記録１ 出荷先'!$D:$D,S$8,'出荷記録１ 出荷先'!$E:$E,$G10,'出荷記録１ 出荷先'!$G:$G,$G$5)/SUMIFS('出荷記録１ 出荷先'!$J:$J,'出荷記録１ 出荷先'!$B:$B,"&gt;="&amp;$G$3,'出荷記録１ 出荷先'!$B:$B,"&lt;="&amp;$G$4,'出荷記録１ 出荷先'!$D:$D,S$8,'出荷記録１ 出荷先'!$E:$E,$G10,'出荷記録１ 出荷先'!$G:$G,$G$5)*VLOOKUP($G$6,$D:$E,2,FALSE)
)),"")</f>
        <v/>
      </c>
      <c r="T10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出荷先'!$E:$E,$G10,'出荷記録１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出荷先'!$E:$E,$G10,'出荷記録１ 出荷先'!$G:$G,$G$5),
SUMIFS('出荷記録１ 出荷先'!$K:$K,'出荷記録１ 出荷先'!$B:$B,"&gt;="&amp;$G$3,'出荷記録１ 出荷先'!$B:$B,"&lt;="&amp;$G$4,'出荷記録１ 出荷先'!$D:$D,T$8,'出荷記録１ 出荷先'!$E:$E,$G10,'出荷記録１ 出荷先'!$G:$G,$G$5)/SUMIFS('出荷記録１ 出荷先'!$J:$J,'出荷記録１ 出荷先'!$B:$B,"&gt;="&amp;$G$3,'出荷記録１ 出荷先'!$B:$B,"&lt;="&amp;$G$4,'出荷記録１ 出荷先'!$D:$D,T$8,'出荷記録１ 出荷先'!$E:$E,$G10,'出荷記録１ 出荷先'!$G:$G,$G$5)*VLOOKUP($G$6,$D:$E,2,FALSE)
)),"")</f>
        <v/>
      </c>
    </row>
    <row r="11" spans="1:20" x14ac:dyDescent="0.4">
      <c r="F11">
        <v>2</v>
      </c>
      <c r="G11" s="46"/>
      <c r="H11" s="13" t="str">
        <f>IFERROR(
IF($G$7="単位あたりの数量",
SUMIFS('出荷記録１ 出荷先'!$J:$J,'出荷記録１ 出荷先'!$E:$E,$G11,'出荷記録１ 出荷先'!$G:$G,$G$5,'出荷記録１ 出荷先'!B:B,"&gt;="&amp;$G$3,'出荷記録１ 出荷先'!B:B,"&lt;="&amp;$G$4)/VLOOKUP($G$6,$D:$E,2,FALSE),
IF($G$7="合計金額",
SUMIFS('出荷記録１ 出荷先'!$K:$K,'出荷記録１ 出荷先'!$E:$E,$G11,'出荷記録１ 出荷先'!$G:$G,$G$5,'出荷記録１ 出荷先'!B:B,"&gt;="&amp;$G$3,'出荷記録１ 出荷先'!B:B,"&lt;="&amp;$G$4),
SUMIFS('出荷記録１ 出荷先'!$K:$K,'出荷記録１ 出荷先'!$E:$E,$G11,'出荷記録１ 出荷先'!$G:$G,$G$5,'出荷記録１ 出荷先'!B:B,"&gt;="&amp;$G$3,'出荷記録１ 出荷先'!B:B,"&lt;="&amp;$G$4)/SUMIFS('出荷記録１ 出荷先'!$J:$J,'出荷記録１ 出荷先'!$E:$E,$G11,'出荷記録１ 出荷先'!$G:$G,$G$5,'出荷記録１ 出荷先'!B:B,"&gt;="&amp;$G$3,'出荷記録１ 出荷先'!B:B,"&lt;="&amp;$G$4)*VLOOKUP($G$6,$D:$E,2,FALSE)
)),"")</f>
        <v/>
      </c>
      <c r="I11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出荷先'!$E:$E,$G11,'出荷記録１ 出荷先'!$G:$G,$G$5),
SUMIFS('出荷記録１ 出荷先'!$K:$K,'出荷記録１ 出荷先'!$B:$B,"&gt;="&amp;$G$3,'出荷記録１ 出荷先'!$B:$B,"&lt;="&amp;$G$4,'出荷記録１ 出荷先'!$D:$D,I$8,'出荷記録１ 出荷先'!$E:$E,$G11,'出荷記録１ 出荷先'!$G:$G,$G$5)/SUMIFS('出荷記録１ 出荷先'!$J:$J,'出荷記録１ 出荷先'!$B:$B,"&gt;="&amp;$G$3,'出荷記録１ 出荷先'!$B:$B,"&lt;="&amp;$G$4,'出荷記録１ 出荷先'!$D:$D,I$8,'出荷記録１ 出荷先'!$E:$E,$G11,'出荷記録１ 出荷先'!$G:$G,$G$5)*VLOOKUP($G$6,$D:$E,2,FALSE)
)),"")</f>
        <v/>
      </c>
      <c r="J11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出荷先'!$E:$E,$G11,'出荷記録１ 出荷先'!$G:$G,$G$5),
SUMIFS('出荷記録１ 出荷先'!$K:$K,'出荷記録１ 出荷先'!$B:$B,"&gt;="&amp;$G$3,'出荷記録１ 出荷先'!$B:$B,"&lt;="&amp;$G$4,'出荷記録１ 出荷先'!$D:$D,J$8,'出荷記録１ 出荷先'!$E:$E,$G11,'出荷記録１ 出荷先'!$G:$G,$G$5)/SUMIFS('出荷記録１ 出荷先'!$J:$J,'出荷記録１ 出荷先'!$B:$B,"&gt;="&amp;$G$3,'出荷記録１ 出荷先'!$B:$B,"&lt;="&amp;$G$4,'出荷記録１ 出荷先'!$D:$D,J$8,'出荷記録１ 出荷先'!$E:$E,$G11,'出荷記録１ 出荷先'!$G:$G,$G$5)*VLOOKUP($G$6,$D:$E,2,FALSE)
)),"")</f>
        <v/>
      </c>
      <c r="K11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出荷先'!$E:$E,$G11,'出荷記録１ 出荷先'!$G:$G,$G$5),
SUMIFS('出荷記録１ 出荷先'!$K:$K,'出荷記録１ 出荷先'!$B:$B,"&gt;="&amp;$G$3,'出荷記録１ 出荷先'!$B:$B,"&lt;="&amp;$G$4,'出荷記録１ 出荷先'!$D:$D,K$8,'出荷記録１ 出荷先'!$E:$E,$G11,'出荷記録１ 出荷先'!$G:$G,$G$5)/SUMIFS('出荷記録１ 出荷先'!$J:$J,'出荷記録１ 出荷先'!$B:$B,"&gt;="&amp;$G$3,'出荷記録１ 出荷先'!$B:$B,"&lt;="&amp;$G$4,'出荷記録１ 出荷先'!$D:$D,K$8,'出荷記録１ 出荷先'!$E:$E,$G11,'出荷記録１ 出荷先'!$G:$G,$G$5)*VLOOKUP($G$6,$D:$E,2,FALSE)
)),"")</f>
        <v/>
      </c>
      <c r="L11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出荷先'!$E:$E,$G11,'出荷記録１ 出荷先'!$G:$G,$G$5),
SUMIFS('出荷記録１ 出荷先'!$K:$K,'出荷記録１ 出荷先'!$B:$B,"&gt;="&amp;$G$3,'出荷記録１ 出荷先'!$B:$B,"&lt;="&amp;$G$4,'出荷記録１ 出荷先'!$D:$D,L$8,'出荷記録１ 出荷先'!$E:$E,$G11,'出荷記録１ 出荷先'!$G:$G,$G$5)/SUMIFS('出荷記録１ 出荷先'!$J:$J,'出荷記録１ 出荷先'!$B:$B,"&gt;="&amp;$G$3,'出荷記録１ 出荷先'!$B:$B,"&lt;="&amp;$G$4,'出荷記録１ 出荷先'!$D:$D,L$8,'出荷記録１ 出荷先'!$E:$E,$G11,'出荷記録１ 出荷先'!$G:$G,$G$5)*VLOOKUP($G$6,$D:$E,2,FALSE)
)),"")</f>
        <v/>
      </c>
      <c r="M11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出荷先'!$E:$E,$G11,'出荷記録１ 出荷先'!$G:$G,$G$5),
SUMIFS('出荷記録１ 出荷先'!$K:$K,'出荷記録１ 出荷先'!$B:$B,"&gt;="&amp;$G$3,'出荷記録１ 出荷先'!$B:$B,"&lt;="&amp;$G$4,'出荷記録１ 出荷先'!$D:$D,M$8,'出荷記録１ 出荷先'!$E:$E,$G11,'出荷記録１ 出荷先'!$G:$G,$G$5)/SUMIFS('出荷記録１ 出荷先'!$J:$J,'出荷記録１ 出荷先'!$B:$B,"&gt;="&amp;$G$3,'出荷記録１ 出荷先'!$B:$B,"&lt;="&amp;$G$4,'出荷記録１ 出荷先'!$D:$D,M$8,'出荷記録１ 出荷先'!$E:$E,$G11,'出荷記録１ 出荷先'!$G:$G,$G$5)*VLOOKUP($G$6,$D:$E,2,FALSE)
)),"")</f>
        <v/>
      </c>
      <c r="N11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出荷先'!$E:$E,$G11,'出荷記録１ 出荷先'!$G:$G,$G$5),
SUMIFS('出荷記録１ 出荷先'!$K:$K,'出荷記録１ 出荷先'!$B:$B,"&gt;="&amp;$G$3,'出荷記録１ 出荷先'!$B:$B,"&lt;="&amp;$G$4,'出荷記録１ 出荷先'!$D:$D,N$8,'出荷記録１ 出荷先'!$E:$E,$G11,'出荷記録１ 出荷先'!$G:$G,$G$5)/SUMIFS('出荷記録１ 出荷先'!$J:$J,'出荷記録１ 出荷先'!$B:$B,"&gt;="&amp;$G$3,'出荷記録１ 出荷先'!$B:$B,"&lt;="&amp;$G$4,'出荷記録１ 出荷先'!$D:$D,N$8,'出荷記録１ 出荷先'!$E:$E,$G11,'出荷記録１ 出荷先'!$G:$G,$G$5)*VLOOKUP($G$6,$D:$E,2,FALSE)
)),"")</f>
        <v/>
      </c>
      <c r="O11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出荷先'!$E:$E,$G11,'出荷記録１ 出荷先'!$G:$G,$G$5),
SUMIFS('出荷記録１ 出荷先'!$K:$K,'出荷記録１ 出荷先'!$B:$B,"&gt;="&amp;$G$3,'出荷記録１ 出荷先'!$B:$B,"&lt;="&amp;$G$4,'出荷記録１ 出荷先'!$D:$D,O$8,'出荷記録１ 出荷先'!$E:$E,$G11,'出荷記録１ 出荷先'!$G:$G,$G$5)/SUMIFS('出荷記録１ 出荷先'!$J:$J,'出荷記録１ 出荷先'!$B:$B,"&gt;="&amp;$G$3,'出荷記録１ 出荷先'!$B:$B,"&lt;="&amp;$G$4,'出荷記録１ 出荷先'!$D:$D,O$8,'出荷記録１ 出荷先'!$E:$E,$G11,'出荷記録１ 出荷先'!$G:$G,$G$5)*VLOOKUP($G$6,$D:$E,2,FALSE)
)),"")</f>
        <v/>
      </c>
      <c r="P11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出荷先'!$E:$E,$G11,'出荷記録１ 出荷先'!$G:$G,$G$5),
SUMIFS('出荷記録１ 出荷先'!$K:$K,'出荷記録１ 出荷先'!$B:$B,"&gt;="&amp;$G$3,'出荷記録１ 出荷先'!$B:$B,"&lt;="&amp;$G$4,'出荷記録１ 出荷先'!$D:$D,P$8,'出荷記録１ 出荷先'!$E:$E,$G11,'出荷記録１ 出荷先'!$G:$G,$G$5)/SUMIFS('出荷記録１ 出荷先'!$J:$J,'出荷記録１ 出荷先'!$B:$B,"&gt;="&amp;$G$3,'出荷記録１ 出荷先'!$B:$B,"&lt;="&amp;$G$4,'出荷記録１ 出荷先'!$D:$D,P$8,'出荷記録１ 出荷先'!$E:$E,$G11,'出荷記録１ 出荷先'!$G:$G,$G$5)*VLOOKUP($G$6,$D:$E,2,FALSE)
)),"")</f>
        <v/>
      </c>
      <c r="Q11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出荷先'!$E:$E,$G11,'出荷記録１ 出荷先'!$G:$G,$G$5),
SUMIFS('出荷記録１ 出荷先'!$K:$K,'出荷記録１ 出荷先'!$B:$B,"&gt;="&amp;$G$3,'出荷記録１ 出荷先'!$B:$B,"&lt;="&amp;$G$4,'出荷記録１ 出荷先'!$D:$D,Q$8,'出荷記録１ 出荷先'!$E:$E,$G11,'出荷記録１ 出荷先'!$G:$G,$G$5)/SUMIFS('出荷記録１ 出荷先'!$J:$J,'出荷記録１ 出荷先'!$B:$B,"&gt;="&amp;$G$3,'出荷記録１ 出荷先'!$B:$B,"&lt;="&amp;$G$4,'出荷記録１ 出荷先'!$D:$D,Q$8,'出荷記録１ 出荷先'!$E:$E,$G11,'出荷記録１ 出荷先'!$G:$G,$G$5)*VLOOKUP($G$6,$D:$E,2,FALSE)
)),"")</f>
        <v/>
      </c>
      <c r="R11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出荷先'!$E:$E,$G11,'出荷記録１ 出荷先'!$G:$G,$G$5),
SUMIFS('出荷記録１ 出荷先'!$K:$K,'出荷記録１ 出荷先'!$B:$B,"&gt;="&amp;$G$3,'出荷記録１ 出荷先'!$B:$B,"&lt;="&amp;$G$4,'出荷記録１ 出荷先'!$D:$D,R$8,'出荷記録１ 出荷先'!$E:$E,$G11,'出荷記録１ 出荷先'!$G:$G,$G$5)/SUMIFS('出荷記録１ 出荷先'!$J:$J,'出荷記録１ 出荷先'!$B:$B,"&gt;="&amp;$G$3,'出荷記録１ 出荷先'!$B:$B,"&lt;="&amp;$G$4,'出荷記録１ 出荷先'!$D:$D,R$8,'出荷記録１ 出荷先'!$E:$E,$G11,'出荷記録１ 出荷先'!$G:$G,$G$5)*VLOOKUP($G$6,$D:$E,2,FALSE)
)),"")</f>
        <v/>
      </c>
      <c r="S11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出荷先'!$E:$E,$G11,'出荷記録１ 出荷先'!$G:$G,$G$5),
SUMIFS('出荷記録１ 出荷先'!$K:$K,'出荷記録１ 出荷先'!$B:$B,"&gt;="&amp;$G$3,'出荷記録１ 出荷先'!$B:$B,"&lt;="&amp;$G$4,'出荷記録１ 出荷先'!$D:$D,S$8,'出荷記録１ 出荷先'!$E:$E,$G11,'出荷記録１ 出荷先'!$G:$G,$G$5)/SUMIFS('出荷記録１ 出荷先'!$J:$J,'出荷記録１ 出荷先'!$B:$B,"&gt;="&amp;$G$3,'出荷記録１ 出荷先'!$B:$B,"&lt;="&amp;$G$4,'出荷記録１ 出荷先'!$D:$D,S$8,'出荷記録１ 出荷先'!$E:$E,$G11,'出荷記録１ 出荷先'!$G:$G,$G$5)*VLOOKUP($G$6,$D:$E,2,FALSE)
)),"")</f>
        <v/>
      </c>
      <c r="T11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出荷先'!$E:$E,$G11,'出荷記録１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出荷先'!$E:$E,$G11,'出荷記録１ 出荷先'!$G:$G,$G$5),
SUMIFS('出荷記録１ 出荷先'!$K:$K,'出荷記録１ 出荷先'!$B:$B,"&gt;="&amp;$G$3,'出荷記録１ 出荷先'!$B:$B,"&lt;="&amp;$G$4,'出荷記録１ 出荷先'!$D:$D,T$8,'出荷記録１ 出荷先'!$E:$E,$G11,'出荷記録１ 出荷先'!$G:$G,$G$5)/SUMIFS('出荷記録１ 出荷先'!$J:$J,'出荷記録１ 出荷先'!$B:$B,"&gt;="&amp;$G$3,'出荷記録１ 出荷先'!$B:$B,"&lt;="&amp;$G$4,'出荷記録１ 出荷先'!$D:$D,T$8,'出荷記録１ 出荷先'!$E:$E,$G11,'出荷記録１ 出荷先'!$G:$G,$G$5)*VLOOKUP($G$6,$D:$E,2,FALSE)
)),"")</f>
        <v/>
      </c>
    </row>
    <row r="12" spans="1:20" x14ac:dyDescent="0.4">
      <c r="F12">
        <v>3</v>
      </c>
      <c r="G12" s="46"/>
      <c r="H12" s="13" t="str">
        <f>IFERROR(
IF($G$7="単位あたりの数量",
SUMIFS('出荷記録１ 出荷先'!$J:$J,'出荷記録１ 出荷先'!$E:$E,$G12,'出荷記録１ 出荷先'!$G:$G,$G$5,'出荷記録１ 出荷先'!B:B,"&gt;="&amp;$G$3,'出荷記録１ 出荷先'!B:B,"&lt;="&amp;$G$4)/VLOOKUP($G$6,$D:$E,2,FALSE),
IF($G$7="合計金額",
SUMIFS('出荷記録１ 出荷先'!$K:$K,'出荷記録１ 出荷先'!$E:$E,$G12,'出荷記録１ 出荷先'!$G:$G,$G$5,'出荷記録１ 出荷先'!B:B,"&gt;="&amp;$G$3,'出荷記録１ 出荷先'!B:B,"&lt;="&amp;$G$4),
SUMIFS('出荷記録１ 出荷先'!$K:$K,'出荷記録１ 出荷先'!$E:$E,$G12,'出荷記録１ 出荷先'!$G:$G,$G$5,'出荷記録１ 出荷先'!B:B,"&gt;="&amp;$G$3,'出荷記録１ 出荷先'!B:B,"&lt;="&amp;$G$4)/SUMIFS('出荷記録１ 出荷先'!$J:$J,'出荷記録１ 出荷先'!$E:$E,$G12,'出荷記録１ 出荷先'!$G:$G,$G$5,'出荷記録１ 出荷先'!B:B,"&gt;="&amp;$G$3,'出荷記録１ 出荷先'!B:B,"&lt;="&amp;$G$4)*VLOOKUP($G$6,$D:$E,2,FALSE)
)),"")</f>
        <v/>
      </c>
      <c r="I12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出荷先'!$E:$E,$G12,'出荷記録１ 出荷先'!$G:$G,$G$5),
SUMIFS('出荷記録１ 出荷先'!$K:$K,'出荷記録１ 出荷先'!$B:$B,"&gt;="&amp;$G$3,'出荷記録１ 出荷先'!$B:$B,"&lt;="&amp;$G$4,'出荷記録１ 出荷先'!$D:$D,I$8,'出荷記録１ 出荷先'!$E:$E,$G12,'出荷記録１ 出荷先'!$G:$G,$G$5)/SUMIFS('出荷記録１ 出荷先'!$J:$J,'出荷記録１ 出荷先'!$B:$B,"&gt;="&amp;$G$3,'出荷記録１ 出荷先'!$B:$B,"&lt;="&amp;$G$4,'出荷記録１ 出荷先'!$D:$D,I$8,'出荷記録１ 出荷先'!$E:$E,$G12,'出荷記録１ 出荷先'!$G:$G,$G$5)*VLOOKUP($G$6,$D:$E,2,FALSE)
)),"")</f>
        <v/>
      </c>
      <c r="J12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出荷先'!$E:$E,$G12,'出荷記録１ 出荷先'!$G:$G,$G$5),
SUMIFS('出荷記録１ 出荷先'!$K:$K,'出荷記録１ 出荷先'!$B:$B,"&gt;="&amp;$G$3,'出荷記録１ 出荷先'!$B:$B,"&lt;="&amp;$G$4,'出荷記録１ 出荷先'!$D:$D,J$8,'出荷記録１ 出荷先'!$E:$E,$G12,'出荷記録１ 出荷先'!$G:$G,$G$5)/SUMIFS('出荷記録１ 出荷先'!$J:$J,'出荷記録１ 出荷先'!$B:$B,"&gt;="&amp;$G$3,'出荷記録１ 出荷先'!$B:$B,"&lt;="&amp;$G$4,'出荷記録１ 出荷先'!$D:$D,J$8,'出荷記録１ 出荷先'!$E:$E,$G12,'出荷記録１ 出荷先'!$G:$G,$G$5)*VLOOKUP($G$6,$D:$E,2,FALSE)
)),"")</f>
        <v/>
      </c>
      <c r="K12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出荷先'!$E:$E,$G12,'出荷記録１ 出荷先'!$G:$G,$G$5),
SUMIFS('出荷記録１ 出荷先'!$K:$K,'出荷記録１ 出荷先'!$B:$B,"&gt;="&amp;$G$3,'出荷記録１ 出荷先'!$B:$B,"&lt;="&amp;$G$4,'出荷記録１ 出荷先'!$D:$D,K$8,'出荷記録１ 出荷先'!$E:$E,$G12,'出荷記録１ 出荷先'!$G:$G,$G$5)/SUMIFS('出荷記録１ 出荷先'!$J:$J,'出荷記録１ 出荷先'!$B:$B,"&gt;="&amp;$G$3,'出荷記録１ 出荷先'!$B:$B,"&lt;="&amp;$G$4,'出荷記録１ 出荷先'!$D:$D,K$8,'出荷記録１ 出荷先'!$E:$E,$G12,'出荷記録１ 出荷先'!$G:$G,$G$5)*VLOOKUP($G$6,$D:$E,2,FALSE)
)),"")</f>
        <v/>
      </c>
      <c r="L12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出荷先'!$E:$E,$G12,'出荷記録１ 出荷先'!$G:$G,$G$5),
SUMIFS('出荷記録１ 出荷先'!$K:$K,'出荷記録１ 出荷先'!$B:$B,"&gt;="&amp;$G$3,'出荷記録１ 出荷先'!$B:$B,"&lt;="&amp;$G$4,'出荷記録１ 出荷先'!$D:$D,L$8,'出荷記録１ 出荷先'!$E:$E,$G12,'出荷記録１ 出荷先'!$G:$G,$G$5)/SUMIFS('出荷記録１ 出荷先'!$J:$J,'出荷記録１ 出荷先'!$B:$B,"&gt;="&amp;$G$3,'出荷記録１ 出荷先'!$B:$B,"&lt;="&amp;$G$4,'出荷記録１ 出荷先'!$D:$D,L$8,'出荷記録１ 出荷先'!$E:$E,$G12,'出荷記録１ 出荷先'!$G:$G,$G$5)*VLOOKUP($G$6,$D:$E,2,FALSE)
)),"")</f>
        <v/>
      </c>
      <c r="M12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出荷先'!$E:$E,$G12,'出荷記録１ 出荷先'!$G:$G,$G$5),
SUMIFS('出荷記録１ 出荷先'!$K:$K,'出荷記録１ 出荷先'!$B:$B,"&gt;="&amp;$G$3,'出荷記録１ 出荷先'!$B:$B,"&lt;="&amp;$G$4,'出荷記録１ 出荷先'!$D:$D,M$8,'出荷記録１ 出荷先'!$E:$E,$G12,'出荷記録１ 出荷先'!$G:$G,$G$5)/SUMIFS('出荷記録１ 出荷先'!$J:$J,'出荷記録１ 出荷先'!$B:$B,"&gt;="&amp;$G$3,'出荷記録１ 出荷先'!$B:$B,"&lt;="&amp;$G$4,'出荷記録１ 出荷先'!$D:$D,M$8,'出荷記録１ 出荷先'!$E:$E,$G12,'出荷記録１ 出荷先'!$G:$G,$G$5)*VLOOKUP($G$6,$D:$E,2,FALSE)
)),"")</f>
        <v/>
      </c>
      <c r="N12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出荷先'!$E:$E,$G12,'出荷記録１ 出荷先'!$G:$G,$G$5),
SUMIFS('出荷記録１ 出荷先'!$K:$K,'出荷記録１ 出荷先'!$B:$B,"&gt;="&amp;$G$3,'出荷記録１ 出荷先'!$B:$B,"&lt;="&amp;$G$4,'出荷記録１ 出荷先'!$D:$D,N$8,'出荷記録１ 出荷先'!$E:$E,$G12,'出荷記録１ 出荷先'!$G:$G,$G$5)/SUMIFS('出荷記録１ 出荷先'!$J:$J,'出荷記録１ 出荷先'!$B:$B,"&gt;="&amp;$G$3,'出荷記録１ 出荷先'!$B:$B,"&lt;="&amp;$G$4,'出荷記録１ 出荷先'!$D:$D,N$8,'出荷記録１ 出荷先'!$E:$E,$G12,'出荷記録１ 出荷先'!$G:$G,$G$5)*VLOOKUP($G$6,$D:$E,2,FALSE)
)),"")</f>
        <v/>
      </c>
      <c r="O12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出荷先'!$E:$E,$G12,'出荷記録１ 出荷先'!$G:$G,$G$5),
SUMIFS('出荷記録１ 出荷先'!$K:$K,'出荷記録１ 出荷先'!$B:$B,"&gt;="&amp;$G$3,'出荷記録１ 出荷先'!$B:$B,"&lt;="&amp;$G$4,'出荷記録１ 出荷先'!$D:$D,O$8,'出荷記録１ 出荷先'!$E:$E,$G12,'出荷記録１ 出荷先'!$G:$G,$G$5)/SUMIFS('出荷記録１ 出荷先'!$J:$J,'出荷記録１ 出荷先'!$B:$B,"&gt;="&amp;$G$3,'出荷記録１ 出荷先'!$B:$B,"&lt;="&amp;$G$4,'出荷記録１ 出荷先'!$D:$D,O$8,'出荷記録１ 出荷先'!$E:$E,$G12,'出荷記録１ 出荷先'!$G:$G,$G$5)*VLOOKUP($G$6,$D:$E,2,FALSE)
)),"")</f>
        <v/>
      </c>
      <c r="P12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出荷先'!$E:$E,$G12,'出荷記録１ 出荷先'!$G:$G,$G$5),
SUMIFS('出荷記録１ 出荷先'!$K:$K,'出荷記録１ 出荷先'!$B:$B,"&gt;="&amp;$G$3,'出荷記録１ 出荷先'!$B:$B,"&lt;="&amp;$G$4,'出荷記録１ 出荷先'!$D:$D,P$8,'出荷記録１ 出荷先'!$E:$E,$G12,'出荷記録１ 出荷先'!$G:$G,$G$5)/SUMIFS('出荷記録１ 出荷先'!$J:$J,'出荷記録１ 出荷先'!$B:$B,"&gt;="&amp;$G$3,'出荷記録１ 出荷先'!$B:$B,"&lt;="&amp;$G$4,'出荷記録１ 出荷先'!$D:$D,P$8,'出荷記録１ 出荷先'!$E:$E,$G12,'出荷記録１ 出荷先'!$G:$G,$G$5)*VLOOKUP($G$6,$D:$E,2,FALSE)
)),"")</f>
        <v/>
      </c>
      <c r="Q12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出荷先'!$E:$E,$G12,'出荷記録１ 出荷先'!$G:$G,$G$5),
SUMIFS('出荷記録１ 出荷先'!$K:$K,'出荷記録１ 出荷先'!$B:$B,"&gt;="&amp;$G$3,'出荷記録１ 出荷先'!$B:$B,"&lt;="&amp;$G$4,'出荷記録１ 出荷先'!$D:$D,Q$8,'出荷記録１ 出荷先'!$E:$E,$G12,'出荷記録１ 出荷先'!$G:$G,$G$5)/SUMIFS('出荷記録１ 出荷先'!$J:$J,'出荷記録１ 出荷先'!$B:$B,"&gt;="&amp;$G$3,'出荷記録１ 出荷先'!$B:$B,"&lt;="&amp;$G$4,'出荷記録１ 出荷先'!$D:$D,Q$8,'出荷記録１ 出荷先'!$E:$E,$G12,'出荷記録１ 出荷先'!$G:$G,$G$5)*VLOOKUP($G$6,$D:$E,2,FALSE)
)),"")</f>
        <v/>
      </c>
      <c r="R12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出荷先'!$E:$E,$G12,'出荷記録１ 出荷先'!$G:$G,$G$5),
SUMIFS('出荷記録１ 出荷先'!$K:$K,'出荷記録１ 出荷先'!$B:$B,"&gt;="&amp;$G$3,'出荷記録１ 出荷先'!$B:$B,"&lt;="&amp;$G$4,'出荷記録１ 出荷先'!$D:$D,R$8,'出荷記録１ 出荷先'!$E:$E,$G12,'出荷記録１ 出荷先'!$G:$G,$G$5)/SUMIFS('出荷記録１ 出荷先'!$J:$J,'出荷記録１ 出荷先'!$B:$B,"&gt;="&amp;$G$3,'出荷記録１ 出荷先'!$B:$B,"&lt;="&amp;$G$4,'出荷記録１ 出荷先'!$D:$D,R$8,'出荷記録１ 出荷先'!$E:$E,$G12,'出荷記録１ 出荷先'!$G:$G,$G$5)*VLOOKUP($G$6,$D:$E,2,FALSE)
)),"")</f>
        <v/>
      </c>
      <c r="S12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出荷先'!$E:$E,$G12,'出荷記録１ 出荷先'!$G:$G,$G$5),
SUMIFS('出荷記録１ 出荷先'!$K:$K,'出荷記録１ 出荷先'!$B:$B,"&gt;="&amp;$G$3,'出荷記録１ 出荷先'!$B:$B,"&lt;="&amp;$G$4,'出荷記録１ 出荷先'!$D:$D,S$8,'出荷記録１ 出荷先'!$E:$E,$G12,'出荷記録１ 出荷先'!$G:$G,$G$5)/SUMIFS('出荷記録１ 出荷先'!$J:$J,'出荷記録１ 出荷先'!$B:$B,"&gt;="&amp;$G$3,'出荷記録１ 出荷先'!$B:$B,"&lt;="&amp;$G$4,'出荷記録１ 出荷先'!$D:$D,S$8,'出荷記録１ 出荷先'!$E:$E,$G12,'出荷記録１ 出荷先'!$G:$G,$G$5)*VLOOKUP($G$6,$D:$E,2,FALSE)
)),"")</f>
        <v/>
      </c>
      <c r="T12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出荷先'!$E:$E,$G12,'出荷記録１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出荷先'!$E:$E,$G12,'出荷記録１ 出荷先'!$G:$G,$G$5),
SUMIFS('出荷記録１ 出荷先'!$K:$K,'出荷記録１ 出荷先'!$B:$B,"&gt;="&amp;$G$3,'出荷記録１ 出荷先'!$B:$B,"&lt;="&amp;$G$4,'出荷記録１ 出荷先'!$D:$D,T$8,'出荷記録１ 出荷先'!$E:$E,$G12,'出荷記録１ 出荷先'!$G:$G,$G$5)/SUMIFS('出荷記録１ 出荷先'!$J:$J,'出荷記録１ 出荷先'!$B:$B,"&gt;="&amp;$G$3,'出荷記録１ 出荷先'!$B:$B,"&lt;="&amp;$G$4,'出荷記録１ 出荷先'!$D:$D,T$8,'出荷記録１ 出荷先'!$E:$E,$G12,'出荷記録１ 出荷先'!$G:$G,$G$5)*VLOOKUP($G$6,$D:$E,2,FALSE)
)),"")</f>
        <v/>
      </c>
    </row>
    <row r="13" spans="1:20" x14ac:dyDescent="0.4">
      <c r="F13">
        <v>4</v>
      </c>
      <c r="G13" s="46"/>
      <c r="H13" s="13" t="str">
        <f>IFERROR(
IF($G$7="単位あたりの数量",
SUMIFS('出荷記録１ 出荷先'!$J:$J,'出荷記録１ 出荷先'!$E:$E,$G13,'出荷記録１ 出荷先'!$G:$G,$G$5,'出荷記録１ 出荷先'!B:B,"&gt;="&amp;$G$3,'出荷記録１ 出荷先'!B:B,"&lt;="&amp;$G$4)/VLOOKUP($G$6,$D:$E,2,FALSE),
IF($G$7="合計金額",
SUMIFS('出荷記録１ 出荷先'!$K:$K,'出荷記録１ 出荷先'!$E:$E,$G13,'出荷記録１ 出荷先'!$G:$G,$G$5,'出荷記録１ 出荷先'!B:B,"&gt;="&amp;$G$3,'出荷記録１ 出荷先'!B:B,"&lt;="&amp;$G$4),
SUMIFS('出荷記録１ 出荷先'!$K:$K,'出荷記録１ 出荷先'!$E:$E,$G13,'出荷記録１ 出荷先'!$G:$G,$G$5,'出荷記録１ 出荷先'!B:B,"&gt;="&amp;$G$3,'出荷記録１ 出荷先'!B:B,"&lt;="&amp;$G$4)/SUMIFS('出荷記録１ 出荷先'!$J:$J,'出荷記録１ 出荷先'!$E:$E,$G13,'出荷記録１ 出荷先'!$G:$G,$G$5,'出荷記録１ 出荷先'!B:B,"&gt;="&amp;$G$3,'出荷記録１ 出荷先'!B:B,"&lt;="&amp;$G$4)*VLOOKUP($G$6,$D:$E,2,FALSE)
)),"")</f>
        <v/>
      </c>
      <c r="I13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出荷先'!$E:$E,$G13,'出荷記録１ 出荷先'!$G:$G,$G$5),
SUMIFS('出荷記録１ 出荷先'!$K:$K,'出荷記録１ 出荷先'!$B:$B,"&gt;="&amp;$G$3,'出荷記録１ 出荷先'!$B:$B,"&lt;="&amp;$G$4,'出荷記録１ 出荷先'!$D:$D,I$8,'出荷記録１ 出荷先'!$E:$E,$G13,'出荷記録１ 出荷先'!$G:$G,$G$5)/SUMIFS('出荷記録１ 出荷先'!$J:$J,'出荷記録１ 出荷先'!$B:$B,"&gt;="&amp;$G$3,'出荷記録１ 出荷先'!$B:$B,"&lt;="&amp;$G$4,'出荷記録１ 出荷先'!$D:$D,I$8,'出荷記録１ 出荷先'!$E:$E,$G13,'出荷記録１ 出荷先'!$G:$G,$G$5)*VLOOKUP($G$6,$D:$E,2,FALSE)
)),"")</f>
        <v/>
      </c>
      <c r="J13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出荷先'!$E:$E,$G13,'出荷記録１ 出荷先'!$G:$G,$G$5),
SUMIFS('出荷記録１ 出荷先'!$K:$K,'出荷記録１ 出荷先'!$B:$B,"&gt;="&amp;$G$3,'出荷記録１ 出荷先'!$B:$B,"&lt;="&amp;$G$4,'出荷記録１ 出荷先'!$D:$D,J$8,'出荷記録１ 出荷先'!$E:$E,$G13,'出荷記録１ 出荷先'!$G:$G,$G$5)/SUMIFS('出荷記録１ 出荷先'!$J:$J,'出荷記録１ 出荷先'!$B:$B,"&gt;="&amp;$G$3,'出荷記録１ 出荷先'!$B:$B,"&lt;="&amp;$G$4,'出荷記録１ 出荷先'!$D:$D,J$8,'出荷記録１ 出荷先'!$E:$E,$G13,'出荷記録１ 出荷先'!$G:$G,$G$5)*VLOOKUP($G$6,$D:$E,2,FALSE)
)),"")</f>
        <v/>
      </c>
      <c r="K13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出荷先'!$E:$E,$G13,'出荷記録１ 出荷先'!$G:$G,$G$5),
SUMIFS('出荷記録１ 出荷先'!$K:$K,'出荷記録１ 出荷先'!$B:$B,"&gt;="&amp;$G$3,'出荷記録１ 出荷先'!$B:$B,"&lt;="&amp;$G$4,'出荷記録１ 出荷先'!$D:$D,K$8,'出荷記録１ 出荷先'!$E:$E,$G13,'出荷記録１ 出荷先'!$G:$G,$G$5)/SUMIFS('出荷記録１ 出荷先'!$J:$J,'出荷記録１ 出荷先'!$B:$B,"&gt;="&amp;$G$3,'出荷記録１ 出荷先'!$B:$B,"&lt;="&amp;$G$4,'出荷記録１ 出荷先'!$D:$D,K$8,'出荷記録１ 出荷先'!$E:$E,$G13,'出荷記録１ 出荷先'!$G:$G,$G$5)*VLOOKUP($G$6,$D:$E,2,FALSE)
)),"")</f>
        <v/>
      </c>
      <c r="L13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出荷先'!$E:$E,$G13,'出荷記録１ 出荷先'!$G:$G,$G$5),
SUMIFS('出荷記録１ 出荷先'!$K:$K,'出荷記録１ 出荷先'!$B:$B,"&gt;="&amp;$G$3,'出荷記録１ 出荷先'!$B:$B,"&lt;="&amp;$G$4,'出荷記録１ 出荷先'!$D:$D,L$8,'出荷記録１ 出荷先'!$E:$E,$G13,'出荷記録１ 出荷先'!$G:$G,$G$5)/SUMIFS('出荷記録１ 出荷先'!$J:$J,'出荷記録１ 出荷先'!$B:$B,"&gt;="&amp;$G$3,'出荷記録１ 出荷先'!$B:$B,"&lt;="&amp;$G$4,'出荷記録１ 出荷先'!$D:$D,L$8,'出荷記録１ 出荷先'!$E:$E,$G13,'出荷記録１ 出荷先'!$G:$G,$G$5)*VLOOKUP($G$6,$D:$E,2,FALSE)
)),"")</f>
        <v/>
      </c>
      <c r="M13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出荷先'!$E:$E,$G13,'出荷記録１ 出荷先'!$G:$G,$G$5),
SUMIFS('出荷記録１ 出荷先'!$K:$K,'出荷記録１ 出荷先'!$B:$B,"&gt;="&amp;$G$3,'出荷記録１ 出荷先'!$B:$B,"&lt;="&amp;$G$4,'出荷記録１ 出荷先'!$D:$D,M$8,'出荷記録１ 出荷先'!$E:$E,$G13,'出荷記録１ 出荷先'!$G:$G,$G$5)/SUMIFS('出荷記録１ 出荷先'!$J:$J,'出荷記録１ 出荷先'!$B:$B,"&gt;="&amp;$G$3,'出荷記録１ 出荷先'!$B:$B,"&lt;="&amp;$G$4,'出荷記録１ 出荷先'!$D:$D,M$8,'出荷記録１ 出荷先'!$E:$E,$G13,'出荷記録１ 出荷先'!$G:$G,$G$5)*VLOOKUP($G$6,$D:$E,2,FALSE)
)),"")</f>
        <v/>
      </c>
      <c r="N13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出荷先'!$E:$E,$G13,'出荷記録１ 出荷先'!$G:$G,$G$5),
SUMIFS('出荷記録１ 出荷先'!$K:$K,'出荷記録１ 出荷先'!$B:$B,"&gt;="&amp;$G$3,'出荷記録１ 出荷先'!$B:$B,"&lt;="&amp;$G$4,'出荷記録１ 出荷先'!$D:$D,N$8,'出荷記録１ 出荷先'!$E:$E,$G13,'出荷記録１ 出荷先'!$G:$G,$G$5)/SUMIFS('出荷記録１ 出荷先'!$J:$J,'出荷記録１ 出荷先'!$B:$B,"&gt;="&amp;$G$3,'出荷記録１ 出荷先'!$B:$B,"&lt;="&amp;$G$4,'出荷記録１ 出荷先'!$D:$D,N$8,'出荷記録１ 出荷先'!$E:$E,$G13,'出荷記録１ 出荷先'!$G:$G,$G$5)*VLOOKUP($G$6,$D:$E,2,FALSE)
)),"")</f>
        <v/>
      </c>
      <c r="O13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出荷先'!$E:$E,$G13,'出荷記録１ 出荷先'!$G:$G,$G$5),
SUMIFS('出荷記録１ 出荷先'!$K:$K,'出荷記録１ 出荷先'!$B:$B,"&gt;="&amp;$G$3,'出荷記録１ 出荷先'!$B:$B,"&lt;="&amp;$G$4,'出荷記録１ 出荷先'!$D:$D,O$8,'出荷記録１ 出荷先'!$E:$E,$G13,'出荷記録１ 出荷先'!$G:$G,$G$5)/SUMIFS('出荷記録１ 出荷先'!$J:$J,'出荷記録１ 出荷先'!$B:$B,"&gt;="&amp;$G$3,'出荷記録１ 出荷先'!$B:$B,"&lt;="&amp;$G$4,'出荷記録１ 出荷先'!$D:$D,O$8,'出荷記録１ 出荷先'!$E:$E,$G13,'出荷記録１ 出荷先'!$G:$G,$G$5)*VLOOKUP($G$6,$D:$E,2,FALSE)
)),"")</f>
        <v/>
      </c>
      <c r="P13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出荷先'!$E:$E,$G13,'出荷記録１ 出荷先'!$G:$G,$G$5),
SUMIFS('出荷記録１ 出荷先'!$K:$K,'出荷記録１ 出荷先'!$B:$B,"&gt;="&amp;$G$3,'出荷記録１ 出荷先'!$B:$B,"&lt;="&amp;$G$4,'出荷記録１ 出荷先'!$D:$D,P$8,'出荷記録１ 出荷先'!$E:$E,$G13,'出荷記録１ 出荷先'!$G:$G,$G$5)/SUMIFS('出荷記録１ 出荷先'!$J:$J,'出荷記録１ 出荷先'!$B:$B,"&gt;="&amp;$G$3,'出荷記録１ 出荷先'!$B:$B,"&lt;="&amp;$G$4,'出荷記録１ 出荷先'!$D:$D,P$8,'出荷記録１ 出荷先'!$E:$E,$G13,'出荷記録１ 出荷先'!$G:$G,$G$5)*VLOOKUP($G$6,$D:$E,2,FALSE)
)),"")</f>
        <v/>
      </c>
      <c r="Q13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出荷先'!$E:$E,$G13,'出荷記録１ 出荷先'!$G:$G,$G$5),
SUMIFS('出荷記録１ 出荷先'!$K:$K,'出荷記録１ 出荷先'!$B:$B,"&gt;="&amp;$G$3,'出荷記録１ 出荷先'!$B:$B,"&lt;="&amp;$G$4,'出荷記録１ 出荷先'!$D:$D,Q$8,'出荷記録１ 出荷先'!$E:$E,$G13,'出荷記録１ 出荷先'!$G:$G,$G$5)/SUMIFS('出荷記録１ 出荷先'!$J:$J,'出荷記録１ 出荷先'!$B:$B,"&gt;="&amp;$G$3,'出荷記録１ 出荷先'!$B:$B,"&lt;="&amp;$G$4,'出荷記録１ 出荷先'!$D:$D,Q$8,'出荷記録１ 出荷先'!$E:$E,$G13,'出荷記録１ 出荷先'!$G:$G,$G$5)*VLOOKUP($G$6,$D:$E,2,FALSE)
)),"")</f>
        <v/>
      </c>
      <c r="R13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出荷先'!$E:$E,$G13,'出荷記録１ 出荷先'!$G:$G,$G$5),
SUMIFS('出荷記録１ 出荷先'!$K:$K,'出荷記録１ 出荷先'!$B:$B,"&gt;="&amp;$G$3,'出荷記録１ 出荷先'!$B:$B,"&lt;="&amp;$G$4,'出荷記録１ 出荷先'!$D:$D,R$8,'出荷記録１ 出荷先'!$E:$E,$G13,'出荷記録１ 出荷先'!$G:$G,$G$5)/SUMIFS('出荷記録１ 出荷先'!$J:$J,'出荷記録１ 出荷先'!$B:$B,"&gt;="&amp;$G$3,'出荷記録１ 出荷先'!$B:$B,"&lt;="&amp;$G$4,'出荷記録１ 出荷先'!$D:$D,R$8,'出荷記録１ 出荷先'!$E:$E,$G13,'出荷記録１ 出荷先'!$G:$G,$G$5)*VLOOKUP($G$6,$D:$E,2,FALSE)
)),"")</f>
        <v/>
      </c>
      <c r="S13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出荷先'!$E:$E,$G13,'出荷記録１ 出荷先'!$G:$G,$G$5),
SUMIFS('出荷記録１ 出荷先'!$K:$K,'出荷記録１ 出荷先'!$B:$B,"&gt;="&amp;$G$3,'出荷記録１ 出荷先'!$B:$B,"&lt;="&amp;$G$4,'出荷記録１ 出荷先'!$D:$D,S$8,'出荷記録１ 出荷先'!$E:$E,$G13,'出荷記録１ 出荷先'!$G:$G,$G$5)/SUMIFS('出荷記録１ 出荷先'!$J:$J,'出荷記録１ 出荷先'!$B:$B,"&gt;="&amp;$G$3,'出荷記録１ 出荷先'!$B:$B,"&lt;="&amp;$G$4,'出荷記録１ 出荷先'!$D:$D,S$8,'出荷記録１ 出荷先'!$E:$E,$G13,'出荷記録１ 出荷先'!$G:$G,$G$5)*VLOOKUP($G$6,$D:$E,2,FALSE)
)),"")</f>
        <v/>
      </c>
      <c r="T13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出荷先'!$E:$E,$G13,'出荷記録１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出荷先'!$E:$E,$G13,'出荷記録１ 出荷先'!$G:$G,$G$5),
SUMIFS('出荷記録１ 出荷先'!$K:$K,'出荷記録１ 出荷先'!$B:$B,"&gt;="&amp;$G$3,'出荷記録１ 出荷先'!$B:$B,"&lt;="&amp;$G$4,'出荷記録１ 出荷先'!$D:$D,T$8,'出荷記録１ 出荷先'!$E:$E,$G13,'出荷記録１ 出荷先'!$G:$G,$G$5)/SUMIFS('出荷記録１ 出荷先'!$J:$J,'出荷記録１ 出荷先'!$B:$B,"&gt;="&amp;$G$3,'出荷記録１ 出荷先'!$B:$B,"&lt;="&amp;$G$4,'出荷記録１ 出荷先'!$D:$D,T$8,'出荷記録１ 出荷先'!$E:$E,$G13,'出荷記録１ 出荷先'!$G:$G,$G$5)*VLOOKUP($G$6,$D:$E,2,FALSE)
)),"")</f>
        <v/>
      </c>
    </row>
    <row r="14" spans="1:20" x14ac:dyDescent="0.4">
      <c r="F14">
        <v>5</v>
      </c>
      <c r="G14" s="46"/>
      <c r="H14" s="13" t="str">
        <f>IFERROR(
IF($G$7="単位あたりの数量",
SUMIFS('出荷記録１ 出荷先'!$J:$J,'出荷記録１ 出荷先'!$E:$E,$G14,'出荷記録１ 出荷先'!$G:$G,$G$5,'出荷記録１ 出荷先'!B:B,"&gt;="&amp;$G$3,'出荷記録１ 出荷先'!B:B,"&lt;="&amp;$G$4)/VLOOKUP($G$6,$D:$E,2,FALSE),
IF($G$7="合計金額",
SUMIFS('出荷記録１ 出荷先'!$K:$K,'出荷記録１ 出荷先'!$E:$E,$G14,'出荷記録１ 出荷先'!$G:$G,$G$5,'出荷記録１ 出荷先'!B:B,"&gt;="&amp;$G$3,'出荷記録１ 出荷先'!B:B,"&lt;="&amp;$G$4),
SUMIFS('出荷記録１ 出荷先'!$K:$K,'出荷記録１ 出荷先'!$E:$E,$G14,'出荷記録１ 出荷先'!$G:$G,$G$5,'出荷記録１ 出荷先'!B:B,"&gt;="&amp;$G$3,'出荷記録１ 出荷先'!B:B,"&lt;="&amp;$G$4)/SUMIFS('出荷記録１ 出荷先'!$J:$J,'出荷記録１ 出荷先'!$E:$E,$G14,'出荷記録１ 出荷先'!$G:$G,$G$5,'出荷記録１ 出荷先'!B:B,"&gt;="&amp;$G$3,'出荷記録１ 出荷先'!B:B,"&lt;="&amp;$G$4)*VLOOKUP($G$6,$D:$E,2,FALSE)
)),"")</f>
        <v/>
      </c>
      <c r="I14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出荷先'!$E:$E,$G14,'出荷記録１ 出荷先'!$G:$G,$G$5),
SUMIFS('出荷記録１ 出荷先'!$K:$K,'出荷記録１ 出荷先'!$B:$B,"&gt;="&amp;$G$3,'出荷記録１ 出荷先'!$B:$B,"&lt;="&amp;$G$4,'出荷記録１ 出荷先'!$D:$D,I$8,'出荷記録１ 出荷先'!$E:$E,$G14,'出荷記録１ 出荷先'!$G:$G,$G$5)/SUMIFS('出荷記録１ 出荷先'!$J:$J,'出荷記録１ 出荷先'!$B:$B,"&gt;="&amp;$G$3,'出荷記録１ 出荷先'!$B:$B,"&lt;="&amp;$G$4,'出荷記録１ 出荷先'!$D:$D,I$8,'出荷記録１ 出荷先'!$E:$E,$G14,'出荷記録１ 出荷先'!$G:$G,$G$5)*VLOOKUP($G$6,$D:$E,2,FALSE)
)),"")</f>
        <v/>
      </c>
      <c r="J14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出荷先'!$E:$E,$G14,'出荷記録１ 出荷先'!$G:$G,$G$5),
SUMIFS('出荷記録１ 出荷先'!$K:$K,'出荷記録１ 出荷先'!$B:$B,"&gt;="&amp;$G$3,'出荷記録１ 出荷先'!$B:$B,"&lt;="&amp;$G$4,'出荷記録１ 出荷先'!$D:$D,J$8,'出荷記録１ 出荷先'!$E:$E,$G14,'出荷記録１ 出荷先'!$G:$G,$G$5)/SUMIFS('出荷記録１ 出荷先'!$J:$J,'出荷記録１ 出荷先'!$B:$B,"&gt;="&amp;$G$3,'出荷記録１ 出荷先'!$B:$B,"&lt;="&amp;$G$4,'出荷記録１ 出荷先'!$D:$D,J$8,'出荷記録１ 出荷先'!$E:$E,$G14,'出荷記録１ 出荷先'!$G:$G,$G$5)*VLOOKUP($G$6,$D:$E,2,FALSE)
)),"")</f>
        <v/>
      </c>
      <c r="K14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出荷先'!$E:$E,$G14,'出荷記録１ 出荷先'!$G:$G,$G$5),
SUMIFS('出荷記録１ 出荷先'!$K:$K,'出荷記録１ 出荷先'!$B:$B,"&gt;="&amp;$G$3,'出荷記録１ 出荷先'!$B:$B,"&lt;="&amp;$G$4,'出荷記録１ 出荷先'!$D:$D,K$8,'出荷記録１ 出荷先'!$E:$E,$G14,'出荷記録１ 出荷先'!$G:$G,$G$5)/SUMIFS('出荷記録１ 出荷先'!$J:$J,'出荷記録１ 出荷先'!$B:$B,"&gt;="&amp;$G$3,'出荷記録１ 出荷先'!$B:$B,"&lt;="&amp;$G$4,'出荷記録１ 出荷先'!$D:$D,K$8,'出荷記録１ 出荷先'!$E:$E,$G14,'出荷記録１ 出荷先'!$G:$G,$G$5)*VLOOKUP($G$6,$D:$E,2,FALSE)
)),"")</f>
        <v/>
      </c>
      <c r="L14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出荷先'!$E:$E,$G14,'出荷記録１ 出荷先'!$G:$G,$G$5),
SUMIFS('出荷記録１ 出荷先'!$K:$K,'出荷記録１ 出荷先'!$B:$B,"&gt;="&amp;$G$3,'出荷記録１ 出荷先'!$B:$B,"&lt;="&amp;$G$4,'出荷記録１ 出荷先'!$D:$D,L$8,'出荷記録１ 出荷先'!$E:$E,$G14,'出荷記録１ 出荷先'!$G:$G,$G$5)/SUMIFS('出荷記録１ 出荷先'!$J:$J,'出荷記録１ 出荷先'!$B:$B,"&gt;="&amp;$G$3,'出荷記録１ 出荷先'!$B:$B,"&lt;="&amp;$G$4,'出荷記録１ 出荷先'!$D:$D,L$8,'出荷記録１ 出荷先'!$E:$E,$G14,'出荷記録１ 出荷先'!$G:$G,$G$5)*VLOOKUP($G$6,$D:$E,2,FALSE)
)),"")</f>
        <v/>
      </c>
      <c r="M14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出荷先'!$E:$E,$G14,'出荷記録１ 出荷先'!$G:$G,$G$5),
SUMIFS('出荷記録１ 出荷先'!$K:$K,'出荷記録１ 出荷先'!$B:$B,"&gt;="&amp;$G$3,'出荷記録１ 出荷先'!$B:$B,"&lt;="&amp;$G$4,'出荷記録１ 出荷先'!$D:$D,M$8,'出荷記録１ 出荷先'!$E:$E,$G14,'出荷記録１ 出荷先'!$G:$G,$G$5)/SUMIFS('出荷記録１ 出荷先'!$J:$J,'出荷記録１ 出荷先'!$B:$B,"&gt;="&amp;$G$3,'出荷記録１ 出荷先'!$B:$B,"&lt;="&amp;$G$4,'出荷記録１ 出荷先'!$D:$D,M$8,'出荷記録１ 出荷先'!$E:$E,$G14,'出荷記録１ 出荷先'!$G:$G,$G$5)*VLOOKUP($G$6,$D:$E,2,FALSE)
)),"")</f>
        <v/>
      </c>
      <c r="N14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出荷先'!$E:$E,$G14,'出荷記録１ 出荷先'!$G:$G,$G$5),
SUMIFS('出荷記録１ 出荷先'!$K:$K,'出荷記録１ 出荷先'!$B:$B,"&gt;="&amp;$G$3,'出荷記録１ 出荷先'!$B:$B,"&lt;="&amp;$G$4,'出荷記録１ 出荷先'!$D:$D,N$8,'出荷記録１ 出荷先'!$E:$E,$G14,'出荷記録１ 出荷先'!$G:$G,$G$5)/SUMIFS('出荷記録１ 出荷先'!$J:$J,'出荷記録１ 出荷先'!$B:$B,"&gt;="&amp;$G$3,'出荷記録１ 出荷先'!$B:$B,"&lt;="&amp;$G$4,'出荷記録１ 出荷先'!$D:$D,N$8,'出荷記録１ 出荷先'!$E:$E,$G14,'出荷記録１ 出荷先'!$G:$G,$G$5)*VLOOKUP($G$6,$D:$E,2,FALSE)
)),"")</f>
        <v/>
      </c>
      <c r="O14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出荷先'!$E:$E,$G14,'出荷記録１ 出荷先'!$G:$G,$G$5),
SUMIFS('出荷記録１ 出荷先'!$K:$K,'出荷記録１ 出荷先'!$B:$B,"&gt;="&amp;$G$3,'出荷記録１ 出荷先'!$B:$B,"&lt;="&amp;$G$4,'出荷記録１ 出荷先'!$D:$D,O$8,'出荷記録１ 出荷先'!$E:$E,$G14,'出荷記録１ 出荷先'!$G:$G,$G$5)/SUMIFS('出荷記録１ 出荷先'!$J:$J,'出荷記録１ 出荷先'!$B:$B,"&gt;="&amp;$G$3,'出荷記録１ 出荷先'!$B:$B,"&lt;="&amp;$G$4,'出荷記録１ 出荷先'!$D:$D,O$8,'出荷記録１ 出荷先'!$E:$E,$G14,'出荷記録１ 出荷先'!$G:$G,$G$5)*VLOOKUP($G$6,$D:$E,2,FALSE)
)),"")</f>
        <v/>
      </c>
      <c r="P14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出荷先'!$E:$E,$G14,'出荷記録１ 出荷先'!$G:$G,$G$5),
SUMIFS('出荷記録１ 出荷先'!$K:$K,'出荷記録１ 出荷先'!$B:$B,"&gt;="&amp;$G$3,'出荷記録１ 出荷先'!$B:$B,"&lt;="&amp;$G$4,'出荷記録１ 出荷先'!$D:$D,P$8,'出荷記録１ 出荷先'!$E:$E,$G14,'出荷記録１ 出荷先'!$G:$G,$G$5)/SUMIFS('出荷記録１ 出荷先'!$J:$J,'出荷記録１ 出荷先'!$B:$B,"&gt;="&amp;$G$3,'出荷記録１ 出荷先'!$B:$B,"&lt;="&amp;$G$4,'出荷記録１ 出荷先'!$D:$D,P$8,'出荷記録１ 出荷先'!$E:$E,$G14,'出荷記録１ 出荷先'!$G:$G,$G$5)*VLOOKUP($G$6,$D:$E,2,FALSE)
)),"")</f>
        <v/>
      </c>
      <c r="Q14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出荷先'!$E:$E,$G14,'出荷記録１ 出荷先'!$G:$G,$G$5),
SUMIFS('出荷記録１ 出荷先'!$K:$K,'出荷記録１ 出荷先'!$B:$B,"&gt;="&amp;$G$3,'出荷記録１ 出荷先'!$B:$B,"&lt;="&amp;$G$4,'出荷記録１ 出荷先'!$D:$D,Q$8,'出荷記録１ 出荷先'!$E:$E,$G14,'出荷記録１ 出荷先'!$G:$G,$G$5)/SUMIFS('出荷記録１ 出荷先'!$J:$J,'出荷記録１ 出荷先'!$B:$B,"&gt;="&amp;$G$3,'出荷記録１ 出荷先'!$B:$B,"&lt;="&amp;$G$4,'出荷記録１ 出荷先'!$D:$D,Q$8,'出荷記録１ 出荷先'!$E:$E,$G14,'出荷記録１ 出荷先'!$G:$G,$G$5)*VLOOKUP($G$6,$D:$E,2,FALSE)
)),"")</f>
        <v/>
      </c>
      <c r="R14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出荷先'!$E:$E,$G14,'出荷記録１ 出荷先'!$G:$G,$G$5),
SUMIFS('出荷記録１ 出荷先'!$K:$K,'出荷記録１ 出荷先'!$B:$B,"&gt;="&amp;$G$3,'出荷記録１ 出荷先'!$B:$B,"&lt;="&amp;$G$4,'出荷記録１ 出荷先'!$D:$D,R$8,'出荷記録１ 出荷先'!$E:$E,$G14,'出荷記録１ 出荷先'!$G:$G,$G$5)/SUMIFS('出荷記録１ 出荷先'!$J:$J,'出荷記録１ 出荷先'!$B:$B,"&gt;="&amp;$G$3,'出荷記録１ 出荷先'!$B:$B,"&lt;="&amp;$G$4,'出荷記録１ 出荷先'!$D:$D,R$8,'出荷記録１ 出荷先'!$E:$E,$G14,'出荷記録１ 出荷先'!$G:$G,$G$5)*VLOOKUP($G$6,$D:$E,2,FALSE)
)),"")</f>
        <v/>
      </c>
      <c r="S14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出荷先'!$E:$E,$G14,'出荷記録１ 出荷先'!$G:$G,$G$5),
SUMIFS('出荷記録１ 出荷先'!$K:$K,'出荷記録１ 出荷先'!$B:$B,"&gt;="&amp;$G$3,'出荷記録１ 出荷先'!$B:$B,"&lt;="&amp;$G$4,'出荷記録１ 出荷先'!$D:$D,S$8,'出荷記録１ 出荷先'!$E:$E,$G14,'出荷記録１ 出荷先'!$G:$G,$G$5)/SUMIFS('出荷記録１ 出荷先'!$J:$J,'出荷記録１ 出荷先'!$B:$B,"&gt;="&amp;$G$3,'出荷記録１ 出荷先'!$B:$B,"&lt;="&amp;$G$4,'出荷記録１ 出荷先'!$D:$D,S$8,'出荷記録１ 出荷先'!$E:$E,$G14,'出荷記録１ 出荷先'!$G:$G,$G$5)*VLOOKUP($G$6,$D:$E,2,FALSE)
)),"")</f>
        <v/>
      </c>
      <c r="T14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出荷先'!$E:$E,$G14,'出荷記録１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出荷先'!$E:$E,$G14,'出荷記録１ 出荷先'!$G:$G,$G$5),
SUMIFS('出荷記録１ 出荷先'!$K:$K,'出荷記録１ 出荷先'!$B:$B,"&gt;="&amp;$G$3,'出荷記録１ 出荷先'!$B:$B,"&lt;="&amp;$G$4,'出荷記録１ 出荷先'!$D:$D,T$8,'出荷記録１ 出荷先'!$E:$E,$G14,'出荷記録１ 出荷先'!$G:$G,$G$5)/SUMIFS('出荷記録１ 出荷先'!$J:$J,'出荷記録１ 出荷先'!$B:$B,"&gt;="&amp;$G$3,'出荷記録１ 出荷先'!$B:$B,"&lt;="&amp;$G$4,'出荷記録１ 出荷先'!$D:$D,T$8,'出荷記録１ 出荷先'!$E:$E,$G14,'出荷記録１ 出荷先'!$G:$G,$G$5)*VLOOKUP($G$6,$D:$E,2,FALSE)
)),"")</f>
        <v/>
      </c>
    </row>
    <row r="15" spans="1:20" x14ac:dyDescent="0.4">
      <c r="F15">
        <v>6</v>
      </c>
      <c r="G15" s="46"/>
      <c r="H15" s="13" t="str">
        <f>IFERROR(
IF($G$7="単位あたりの数量",
SUMIFS('出荷記録１ 出荷先'!$J:$J,'出荷記録１ 出荷先'!$E:$E,$G15,'出荷記録１ 出荷先'!$G:$G,$G$5,'出荷記録１ 出荷先'!B:B,"&gt;="&amp;$G$3,'出荷記録１ 出荷先'!B:B,"&lt;="&amp;$G$4)/VLOOKUP($G$6,$D:$E,2,FALSE),
IF($G$7="合計金額",
SUMIFS('出荷記録１ 出荷先'!$K:$K,'出荷記録１ 出荷先'!$E:$E,$G15,'出荷記録１ 出荷先'!$G:$G,$G$5,'出荷記録１ 出荷先'!B:B,"&gt;="&amp;$G$3,'出荷記録１ 出荷先'!B:B,"&lt;="&amp;$G$4),
SUMIFS('出荷記録１ 出荷先'!$K:$K,'出荷記録１ 出荷先'!$E:$E,$G15,'出荷記録１ 出荷先'!$G:$G,$G$5,'出荷記録１ 出荷先'!B:B,"&gt;="&amp;$G$3,'出荷記録１ 出荷先'!B:B,"&lt;="&amp;$G$4)/SUMIFS('出荷記録１ 出荷先'!$J:$J,'出荷記録１ 出荷先'!$E:$E,$G15,'出荷記録１ 出荷先'!$G:$G,$G$5,'出荷記録１ 出荷先'!B:B,"&gt;="&amp;$G$3,'出荷記録１ 出荷先'!B:B,"&lt;="&amp;$G$4)*VLOOKUP($G$6,$D:$E,2,FALSE)
)),"")</f>
        <v/>
      </c>
      <c r="I15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出荷先'!$E:$E,$G15,'出荷記録１ 出荷先'!$G:$G,$G$5),
SUMIFS('出荷記録１ 出荷先'!$K:$K,'出荷記録１ 出荷先'!$B:$B,"&gt;="&amp;$G$3,'出荷記録１ 出荷先'!$B:$B,"&lt;="&amp;$G$4,'出荷記録１ 出荷先'!$D:$D,I$8,'出荷記録１ 出荷先'!$E:$E,$G15,'出荷記録１ 出荷先'!$G:$G,$G$5)/SUMIFS('出荷記録１ 出荷先'!$J:$J,'出荷記録１ 出荷先'!$B:$B,"&gt;="&amp;$G$3,'出荷記録１ 出荷先'!$B:$B,"&lt;="&amp;$G$4,'出荷記録１ 出荷先'!$D:$D,I$8,'出荷記録１ 出荷先'!$E:$E,$G15,'出荷記録１ 出荷先'!$G:$G,$G$5)*VLOOKUP($G$6,$D:$E,2,FALSE)
)),"")</f>
        <v/>
      </c>
      <c r="J15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出荷先'!$E:$E,$G15,'出荷記録１ 出荷先'!$G:$G,$G$5),
SUMIFS('出荷記録１ 出荷先'!$K:$K,'出荷記録１ 出荷先'!$B:$B,"&gt;="&amp;$G$3,'出荷記録１ 出荷先'!$B:$B,"&lt;="&amp;$G$4,'出荷記録１ 出荷先'!$D:$D,J$8,'出荷記録１ 出荷先'!$E:$E,$G15,'出荷記録１ 出荷先'!$G:$G,$G$5)/SUMIFS('出荷記録１ 出荷先'!$J:$J,'出荷記録１ 出荷先'!$B:$B,"&gt;="&amp;$G$3,'出荷記録１ 出荷先'!$B:$B,"&lt;="&amp;$G$4,'出荷記録１ 出荷先'!$D:$D,J$8,'出荷記録１ 出荷先'!$E:$E,$G15,'出荷記録１ 出荷先'!$G:$G,$G$5)*VLOOKUP($G$6,$D:$E,2,FALSE)
)),"")</f>
        <v/>
      </c>
      <c r="K15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出荷先'!$E:$E,$G15,'出荷記録１ 出荷先'!$G:$G,$G$5),
SUMIFS('出荷記録１ 出荷先'!$K:$K,'出荷記録１ 出荷先'!$B:$B,"&gt;="&amp;$G$3,'出荷記録１ 出荷先'!$B:$B,"&lt;="&amp;$G$4,'出荷記録１ 出荷先'!$D:$D,K$8,'出荷記録１ 出荷先'!$E:$E,$G15,'出荷記録１ 出荷先'!$G:$G,$G$5)/SUMIFS('出荷記録１ 出荷先'!$J:$J,'出荷記録１ 出荷先'!$B:$B,"&gt;="&amp;$G$3,'出荷記録１ 出荷先'!$B:$B,"&lt;="&amp;$G$4,'出荷記録１ 出荷先'!$D:$D,K$8,'出荷記録１ 出荷先'!$E:$E,$G15,'出荷記録１ 出荷先'!$G:$G,$G$5)*VLOOKUP($G$6,$D:$E,2,FALSE)
)),"")</f>
        <v/>
      </c>
      <c r="L15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出荷先'!$E:$E,$G15,'出荷記録１ 出荷先'!$G:$G,$G$5),
SUMIFS('出荷記録１ 出荷先'!$K:$K,'出荷記録１ 出荷先'!$B:$B,"&gt;="&amp;$G$3,'出荷記録１ 出荷先'!$B:$B,"&lt;="&amp;$G$4,'出荷記録１ 出荷先'!$D:$D,L$8,'出荷記録１ 出荷先'!$E:$E,$G15,'出荷記録１ 出荷先'!$G:$G,$G$5)/SUMIFS('出荷記録１ 出荷先'!$J:$J,'出荷記録１ 出荷先'!$B:$B,"&gt;="&amp;$G$3,'出荷記録１ 出荷先'!$B:$B,"&lt;="&amp;$G$4,'出荷記録１ 出荷先'!$D:$D,L$8,'出荷記録１ 出荷先'!$E:$E,$G15,'出荷記録１ 出荷先'!$G:$G,$G$5)*VLOOKUP($G$6,$D:$E,2,FALSE)
)),"")</f>
        <v/>
      </c>
      <c r="M15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出荷先'!$E:$E,$G15,'出荷記録１ 出荷先'!$G:$G,$G$5),
SUMIFS('出荷記録１ 出荷先'!$K:$K,'出荷記録１ 出荷先'!$B:$B,"&gt;="&amp;$G$3,'出荷記録１ 出荷先'!$B:$B,"&lt;="&amp;$G$4,'出荷記録１ 出荷先'!$D:$D,M$8,'出荷記録１ 出荷先'!$E:$E,$G15,'出荷記録１ 出荷先'!$G:$G,$G$5)/SUMIFS('出荷記録１ 出荷先'!$J:$J,'出荷記録１ 出荷先'!$B:$B,"&gt;="&amp;$G$3,'出荷記録１ 出荷先'!$B:$B,"&lt;="&amp;$G$4,'出荷記録１ 出荷先'!$D:$D,M$8,'出荷記録１ 出荷先'!$E:$E,$G15,'出荷記録１ 出荷先'!$G:$G,$G$5)*VLOOKUP($G$6,$D:$E,2,FALSE)
)),"")</f>
        <v/>
      </c>
      <c r="N15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出荷先'!$E:$E,$G15,'出荷記録１ 出荷先'!$G:$G,$G$5),
SUMIFS('出荷記録１ 出荷先'!$K:$K,'出荷記録１ 出荷先'!$B:$B,"&gt;="&amp;$G$3,'出荷記録１ 出荷先'!$B:$B,"&lt;="&amp;$G$4,'出荷記録１ 出荷先'!$D:$D,N$8,'出荷記録１ 出荷先'!$E:$E,$G15,'出荷記録１ 出荷先'!$G:$G,$G$5)/SUMIFS('出荷記録１ 出荷先'!$J:$J,'出荷記録１ 出荷先'!$B:$B,"&gt;="&amp;$G$3,'出荷記録１ 出荷先'!$B:$B,"&lt;="&amp;$G$4,'出荷記録１ 出荷先'!$D:$D,N$8,'出荷記録１ 出荷先'!$E:$E,$G15,'出荷記録１ 出荷先'!$G:$G,$G$5)*VLOOKUP($G$6,$D:$E,2,FALSE)
)),"")</f>
        <v/>
      </c>
      <c r="O15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出荷先'!$E:$E,$G15,'出荷記録１ 出荷先'!$G:$G,$G$5),
SUMIFS('出荷記録１ 出荷先'!$K:$K,'出荷記録１ 出荷先'!$B:$B,"&gt;="&amp;$G$3,'出荷記録１ 出荷先'!$B:$B,"&lt;="&amp;$G$4,'出荷記録１ 出荷先'!$D:$D,O$8,'出荷記録１ 出荷先'!$E:$E,$G15,'出荷記録１ 出荷先'!$G:$G,$G$5)/SUMIFS('出荷記録１ 出荷先'!$J:$J,'出荷記録１ 出荷先'!$B:$B,"&gt;="&amp;$G$3,'出荷記録１ 出荷先'!$B:$B,"&lt;="&amp;$G$4,'出荷記録１ 出荷先'!$D:$D,O$8,'出荷記録１ 出荷先'!$E:$E,$G15,'出荷記録１ 出荷先'!$G:$G,$G$5)*VLOOKUP($G$6,$D:$E,2,FALSE)
)),"")</f>
        <v/>
      </c>
      <c r="P15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出荷先'!$E:$E,$G15,'出荷記録１ 出荷先'!$G:$G,$G$5),
SUMIFS('出荷記録１ 出荷先'!$K:$K,'出荷記録１ 出荷先'!$B:$B,"&gt;="&amp;$G$3,'出荷記録１ 出荷先'!$B:$B,"&lt;="&amp;$G$4,'出荷記録１ 出荷先'!$D:$D,P$8,'出荷記録１ 出荷先'!$E:$E,$G15,'出荷記録１ 出荷先'!$G:$G,$G$5)/SUMIFS('出荷記録１ 出荷先'!$J:$J,'出荷記録１ 出荷先'!$B:$B,"&gt;="&amp;$G$3,'出荷記録１ 出荷先'!$B:$B,"&lt;="&amp;$G$4,'出荷記録１ 出荷先'!$D:$D,P$8,'出荷記録１ 出荷先'!$E:$E,$G15,'出荷記録１ 出荷先'!$G:$G,$G$5)*VLOOKUP($G$6,$D:$E,2,FALSE)
)),"")</f>
        <v/>
      </c>
      <c r="Q15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出荷先'!$E:$E,$G15,'出荷記録１ 出荷先'!$G:$G,$G$5),
SUMIFS('出荷記録１ 出荷先'!$K:$K,'出荷記録１ 出荷先'!$B:$B,"&gt;="&amp;$G$3,'出荷記録１ 出荷先'!$B:$B,"&lt;="&amp;$G$4,'出荷記録１ 出荷先'!$D:$D,Q$8,'出荷記録１ 出荷先'!$E:$E,$G15,'出荷記録１ 出荷先'!$G:$G,$G$5)/SUMIFS('出荷記録１ 出荷先'!$J:$J,'出荷記録１ 出荷先'!$B:$B,"&gt;="&amp;$G$3,'出荷記録１ 出荷先'!$B:$B,"&lt;="&amp;$G$4,'出荷記録１ 出荷先'!$D:$D,Q$8,'出荷記録１ 出荷先'!$E:$E,$G15,'出荷記録１ 出荷先'!$G:$G,$G$5)*VLOOKUP($G$6,$D:$E,2,FALSE)
)),"")</f>
        <v/>
      </c>
      <c r="R15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出荷先'!$E:$E,$G15,'出荷記録１ 出荷先'!$G:$G,$G$5),
SUMIFS('出荷記録１ 出荷先'!$K:$K,'出荷記録１ 出荷先'!$B:$B,"&gt;="&amp;$G$3,'出荷記録１ 出荷先'!$B:$B,"&lt;="&amp;$G$4,'出荷記録１ 出荷先'!$D:$D,R$8,'出荷記録１ 出荷先'!$E:$E,$G15,'出荷記録１ 出荷先'!$G:$G,$G$5)/SUMIFS('出荷記録１ 出荷先'!$J:$J,'出荷記録１ 出荷先'!$B:$B,"&gt;="&amp;$G$3,'出荷記録１ 出荷先'!$B:$B,"&lt;="&amp;$G$4,'出荷記録１ 出荷先'!$D:$D,R$8,'出荷記録１ 出荷先'!$E:$E,$G15,'出荷記録１ 出荷先'!$G:$G,$G$5)*VLOOKUP($G$6,$D:$E,2,FALSE)
)),"")</f>
        <v/>
      </c>
      <c r="S15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出荷先'!$E:$E,$G15,'出荷記録１ 出荷先'!$G:$G,$G$5),
SUMIFS('出荷記録１ 出荷先'!$K:$K,'出荷記録１ 出荷先'!$B:$B,"&gt;="&amp;$G$3,'出荷記録１ 出荷先'!$B:$B,"&lt;="&amp;$G$4,'出荷記録１ 出荷先'!$D:$D,S$8,'出荷記録１ 出荷先'!$E:$E,$G15,'出荷記録１ 出荷先'!$G:$G,$G$5)/SUMIFS('出荷記録１ 出荷先'!$J:$J,'出荷記録１ 出荷先'!$B:$B,"&gt;="&amp;$G$3,'出荷記録１ 出荷先'!$B:$B,"&lt;="&amp;$G$4,'出荷記録１ 出荷先'!$D:$D,S$8,'出荷記録１ 出荷先'!$E:$E,$G15,'出荷記録１ 出荷先'!$G:$G,$G$5)*VLOOKUP($G$6,$D:$E,2,FALSE)
)),"")</f>
        <v/>
      </c>
      <c r="T15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出荷先'!$E:$E,$G15,'出荷記録１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出荷先'!$E:$E,$G15,'出荷記録１ 出荷先'!$G:$G,$G$5),
SUMIFS('出荷記録１ 出荷先'!$K:$K,'出荷記録１ 出荷先'!$B:$B,"&gt;="&amp;$G$3,'出荷記録１ 出荷先'!$B:$B,"&lt;="&amp;$G$4,'出荷記録１ 出荷先'!$D:$D,T$8,'出荷記録１ 出荷先'!$E:$E,$G15,'出荷記録１ 出荷先'!$G:$G,$G$5)/SUMIFS('出荷記録１ 出荷先'!$J:$J,'出荷記録１ 出荷先'!$B:$B,"&gt;="&amp;$G$3,'出荷記録１ 出荷先'!$B:$B,"&lt;="&amp;$G$4,'出荷記録１ 出荷先'!$D:$D,T$8,'出荷記録１ 出荷先'!$E:$E,$G15,'出荷記録１ 出荷先'!$G:$G,$G$5)*VLOOKUP($G$6,$D:$E,2,FALSE)
)),"")</f>
        <v/>
      </c>
    </row>
    <row r="16" spans="1:20" x14ac:dyDescent="0.4">
      <c r="F16">
        <v>7</v>
      </c>
      <c r="G16" s="46"/>
      <c r="H16" s="13" t="str">
        <f>IFERROR(
IF($G$7="単位あたりの数量",
SUMIFS('出荷記録１ 出荷先'!$J:$J,'出荷記録１ 出荷先'!$E:$E,$G16,'出荷記録１ 出荷先'!$G:$G,$G$5,'出荷記録１ 出荷先'!B:B,"&gt;="&amp;$G$3,'出荷記録１ 出荷先'!B:B,"&lt;="&amp;$G$4)/VLOOKUP($G$6,$D:$E,2,FALSE),
IF($G$7="合計金額",
SUMIFS('出荷記録１ 出荷先'!$K:$K,'出荷記録１ 出荷先'!$E:$E,$G16,'出荷記録１ 出荷先'!$G:$G,$G$5,'出荷記録１ 出荷先'!B:B,"&gt;="&amp;$G$3,'出荷記録１ 出荷先'!B:B,"&lt;="&amp;$G$4),
SUMIFS('出荷記録１ 出荷先'!$K:$K,'出荷記録１ 出荷先'!$E:$E,$G16,'出荷記録１ 出荷先'!$G:$G,$G$5,'出荷記録１ 出荷先'!B:B,"&gt;="&amp;$G$3,'出荷記録１ 出荷先'!B:B,"&lt;="&amp;$G$4)/SUMIFS('出荷記録１ 出荷先'!$J:$J,'出荷記録１ 出荷先'!$E:$E,$G16,'出荷記録１ 出荷先'!$G:$G,$G$5,'出荷記録１ 出荷先'!B:B,"&gt;="&amp;$G$3,'出荷記録１ 出荷先'!B:B,"&lt;="&amp;$G$4)*VLOOKUP($G$6,$D:$E,2,FALSE)
)),"")</f>
        <v/>
      </c>
      <c r="I16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出荷先'!$E:$E,$G16,'出荷記録１ 出荷先'!$G:$G,$G$5),
SUMIFS('出荷記録１ 出荷先'!$K:$K,'出荷記録１ 出荷先'!$B:$B,"&gt;="&amp;$G$3,'出荷記録１ 出荷先'!$B:$B,"&lt;="&amp;$G$4,'出荷記録１ 出荷先'!$D:$D,I$8,'出荷記録１ 出荷先'!$E:$E,$G16,'出荷記録１ 出荷先'!$G:$G,$G$5)/SUMIFS('出荷記録１ 出荷先'!$J:$J,'出荷記録１ 出荷先'!$B:$B,"&gt;="&amp;$G$3,'出荷記録１ 出荷先'!$B:$B,"&lt;="&amp;$G$4,'出荷記録１ 出荷先'!$D:$D,I$8,'出荷記録１ 出荷先'!$E:$E,$G16,'出荷記録１ 出荷先'!$G:$G,$G$5)*VLOOKUP($G$6,$D:$E,2,FALSE)
)),"")</f>
        <v/>
      </c>
      <c r="J16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出荷先'!$E:$E,$G16,'出荷記録１ 出荷先'!$G:$G,$G$5),
SUMIFS('出荷記録１ 出荷先'!$K:$K,'出荷記録１ 出荷先'!$B:$B,"&gt;="&amp;$G$3,'出荷記録１ 出荷先'!$B:$B,"&lt;="&amp;$G$4,'出荷記録１ 出荷先'!$D:$D,J$8,'出荷記録１ 出荷先'!$E:$E,$G16,'出荷記録１ 出荷先'!$G:$G,$G$5)/SUMIFS('出荷記録１ 出荷先'!$J:$J,'出荷記録１ 出荷先'!$B:$B,"&gt;="&amp;$G$3,'出荷記録１ 出荷先'!$B:$B,"&lt;="&amp;$G$4,'出荷記録１ 出荷先'!$D:$D,J$8,'出荷記録１ 出荷先'!$E:$E,$G16,'出荷記録１ 出荷先'!$G:$G,$G$5)*VLOOKUP($G$6,$D:$E,2,FALSE)
)),"")</f>
        <v/>
      </c>
      <c r="K16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出荷先'!$E:$E,$G16,'出荷記録１ 出荷先'!$G:$G,$G$5),
SUMIFS('出荷記録１ 出荷先'!$K:$K,'出荷記録１ 出荷先'!$B:$B,"&gt;="&amp;$G$3,'出荷記録１ 出荷先'!$B:$B,"&lt;="&amp;$G$4,'出荷記録１ 出荷先'!$D:$D,K$8,'出荷記録１ 出荷先'!$E:$E,$G16,'出荷記録１ 出荷先'!$G:$G,$G$5)/SUMIFS('出荷記録１ 出荷先'!$J:$J,'出荷記録１ 出荷先'!$B:$B,"&gt;="&amp;$G$3,'出荷記録１ 出荷先'!$B:$B,"&lt;="&amp;$G$4,'出荷記録１ 出荷先'!$D:$D,K$8,'出荷記録１ 出荷先'!$E:$E,$G16,'出荷記録１ 出荷先'!$G:$G,$G$5)*VLOOKUP($G$6,$D:$E,2,FALSE)
)),"")</f>
        <v/>
      </c>
      <c r="L16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出荷先'!$E:$E,$G16,'出荷記録１ 出荷先'!$G:$G,$G$5),
SUMIFS('出荷記録１ 出荷先'!$K:$K,'出荷記録１ 出荷先'!$B:$B,"&gt;="&amp;$G$3,'出荷記録１ 出荷先'!$B:$B,"&lt;="&amp;$G$4,'出荷記録１ 出荷先'!$D:$D,L$8,'出荷記録１ 出荷先'!$E:$E,$G16,'出荷記録１ 出荷先'!$G:$G,$G$5)/SUMIFS('出荷記録１ 出荷先'!$J:$J,'出荷記録１ 出荷先'!$B:$B,"&gt;="&amp;$G$3,'出荷記録１ 出荷先'!$B:$B,"&lt;="&amp;$G$4,'出荷記録１ 出荷先'!$D:$D,L$8,'出荷記録１ 出荷先'!$E:$E,$G16,'出荷記録１ 出荷先'!$G:$G,$G$5)*VLOOKUP($G$6,$D:$E,2,FALSE)
)),"")</f>
        <v/>
      </c>
      <c r="M16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出荷先'!$E:$E,$G16,'出荷記録１ 出荷先'!$G:$G,$G$5),
SUMIFS('出荷記録１ 出荷先'!$K:$K,'出荷記録１ 出荷先'!$B:$B,"&gt;="&amp;$G$3,'出荷記録１ 出荷先'!$B:$B,"&lt;="&amp;$G$4,'出荷記録１ 出荷先'!$D:$D,M$8,'出荷記録１ 出荷先'!$E:$E,$G16,'出荷記録１ 出荷先'!$G:$G,$G$5)/SUMIFS('出荷記録１ 出荷先'!$J:$J,'出荷記録１ 出荷先'!$B:$B,"&gt;="&amp;$G$3,'出荷記録１ 出荷先'!$B:$B,"&lt;="&amp;$G$4,'出荷記録１ 出荷先'!$D:$D,M$8,'出荷記録１ 出荷先'!$E:$E,$G16,'出荷記録１ 出荷先'!$G:$G,$G$5)*VLOOKUP($G$6,$D:$E,2,FALSE)
)),"")</f>
        <v/>
      </c>
      <c r="N16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出荷先'!$E:$E,$G16,'出荷記録１ 出荷先'!$G:$G,$G$5),
SUMIFS('出荷記録１ 出荷先'!$K:$K,'出荷記録１ 出荷先'!$B:$B,"&gt;="&amp;$G$3,'出荷記録１ 出荷先'!$B:$B,"&lt;="&amp;$G$4,'出荷記録１ 出荷先'!$D:$D,N$8,'出荷記録１ 出荷先'!$E:$E,$G16,'出荷記録１ 出荷先'!$G:$G,$G$5)/SUMIFS('出荷記録１ 出荷先'!$J:$J,'出荷記録１ 出荷先'!$B:$B,"&gt;="&amp;$G$3,'出荷記録１ 出荷先'!$B:$B,"&lt;="&amp;$G$4,'出荷記録１ 出荷先'!$D:$D,N$8,'出荷記録１ 出荷先'!$E:$E,$G16,'出荷記録１ 出荷先'!$G:$G,$G$5)*VLOOKUP($G$6,$D:$E,2,FALSE)
)),"")</f>
        <v/>
      </c>
      <c r="O16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出荷先'!$E:$E,$G16,'出荷記録１ 出荷先'!$G:$G,$G$5),
SUMIFS('出荷記録１ 出荷先'!$K:$K,'出荷記録１ 出荷先'!$B:$B,"&gt;="&amp;$G$3,'出荷記録１ 出荷先'!$B:$B,"&lt;="&amp;$G$4,'出荷記録１ 出荷先'!$D:$D,O$8,'出荷記録１ 出荷先'!$E:$E,$G16,'出荷記録１ 出荷先'!$G:$G,$G$5)/SUMIFS('出荷記録１ 出荷先'!$J:$J,'出荷記録１ 出荷先'!$B:$B,"&gt;="&amp;$G$3,'出荷記録１ 出荷先'!$B:$B,"&lt;="&amp;$G$4,'出荷記録１ 出荷先'!$D:$D,O$8,'出荷記録１ 出荷先'!$E:$E,$G16,'出荷記録１ 出荷先'!$G:$G,$G$5)*VLOOKUP($G$6,$D:$E,2,FALSE)
)),"")</f>
        <v/>
      </c>
      <c r="P16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出荷先'!$E:$E,$G16,'出荷記録１ 出荷先'!$G:$G,$G$5),
SUMIFS('出荷記録１ 出荷先'!$K:$K,'出荷記録１ 出荷先'!$B:$B,"&gt;="&amp;$G$3,'出荷記録１ 出荷先'!$B:$B,"&lt;="&amp;$G$4,'出荷記録１ 出荷先'!$D:$D,P$8,'出荷記録１ 出荷先'!$E:$E,$G16,'出荷記録１ 出荷先'!$G:$G,$G$5)/SUMIFS('出荷記録１ 出荷先'!$J:$J,'出荷記録１ 出荷先'!$B:$B,"&gt;="&amp;$G$3,'出荷記録１ 出荷先'!$B:$B,"&lt;="&amp;$G$4,'出荷記録１ 出荷先'!$D:$D,P$8,'出荷記録１ 出荷先'!$E:$E,$G16,'出荷記録１ 出荷先'!$G:$G,$G$5)*VLOOKUP($G$6,$D:$E,2,FALSE)
)),"")</f>
        <v/>
      </c>
      <c r="Q16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出荷先'!$E:$E,$G16,'出荷記録１ 出荷先'!$G:$G,$G$5),
SUMIFS('出荷記録１ 出荷先'!$K:$K,'出荷記録１ 出荷先'!$B:$B,"&gt;="&amp;$G$3,'出荷記録１ 出荷先'!$B:$B,"&lt;="&amp;$G$4,'出荷記録１ 出荷先'!$D:$D,Q$8,'出荷記録１ 出荷先'!$E:$E,$G16,'出荷記録１ 出荷先'!$G:$G,$G$5)/SUMIFS('出荷記録１ 出荷先'!$J:$J,'出荷記録１ 出荷先'!$B:$B,"&gt;="&amp;$G$3,'出荷記録１ 出荷先'!$B:$B,"&lt;="&amp;$G$4,'出荷記録１ 出荷先'!$D:$D,Q$8,'出荷記録１ 出荷先'!$E:$E,$G16,'出荷記録１ 出荷先'!$G:$G,$G$5)*VLOOKUP($G$6,$D:$E,2,FALSE)
)),"")</f>
        <v/>
      </c>
      <c r="R16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出荷先'!$E:$E,$G16,'出荷記録１ 出荷先'!$G:$G,$G$5),
SUMIFS('出荷記録１ 出荷先'!$K:$K,'出荷記録１ 出荷先'!$B:$B,"&gt;="&amp;$G$3,'出荷記録１ 出荷先'!$B:$B,"&lt;="&amp;$G$4,'出荷記録１ 出荷先'!$D:$D,R$8,'出荷記録１ 出荷先'!$E:$E,$G16,'出荷記録１ 出荷先'!$G:$G,$G$5)/SUMIFS('出荷記録１ 出荷先'!$J:$J,'出荷記録１ 出荷先'!$B:$B,"&gt;="&amp;$G$3,'出荷記録１ 出荷先'!$B:$B,"&lt;="&amp;$G$4,'出荷記録１ 出荷先'!$D:$D,R$8,'出荷記録１ 出荷先'!$E:$E,$G16,'出荷記録１ 出荷先'!$G:$G,$G$5)*VLOOKUP($G$6,$D:$E,2,FALSE)
)),"")</f>
        <v/>
      </c>
      <c r="S16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出荷先'!$E:$E,$G16,'出荷記録１ 出荷先'!$G:$G,$G$5),
SUMIFS('出荷記録１ 出荷先'!$K:$K,'出荷記録１ 出荷先'!$B:$B,"&gt;="&amp;$G$3,'出荷記録１ 出荷先'!$B:$B,"&lt;="&amp;$G$4,'出荷記録１ 出荷先'!$D:$D,S$8,'出荷記録１ 出荷先'!$E:$E,$G16,'出荷記録１ 出荷先'!$G:$G,$G$5)/SUMIFS('出荷記録１ 出荷先'!$J:$J,'出荷記録１ 出荷先'!$B:$B,"&gt;="&amp;$G$3,'出荷記録１ 出荷先'!$B:$B,"&lt;="&amp;$G$4,'出荷記録１ 出荷先'!$D:$D,S$8,'出荷記録１ 出荷先'!$E:$E,$G16,'出荷記録１ 出荷先'!$G:$G,$G$5)*VLOOKUP($G$6,$D:$E,2,FALSE)
)),"")</f>
        <v/>
      </c>
      <c r="T16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出荷先'!$E:$E,$G16,'出荷記録１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出荷先'!$E:$E,$G16,'出荷記録１ 出荷先'!$G:$G,$G$5),
SUMIFS('出荷記録１ 出荷先'!$K:$K,'出荷記録１ 出荷先'!$B:$B,"&gt;="&amp;$G$3,'出荷記録１ 出荷先'!$B:$B,"&lt;="&amp;$G$4,'出荷記録１ 出荷先'!$D:$D,T$8,'出荷記録１ 出荷先'!$E:$E,$G16,'出荷記録１ 出荷先'!$G:$G,$G$5)/SUMIFS('出荷記録１ 出荷先'!$J:$J,'出荷記録１ 出荷先'!$B:$B,"&gt;="&amp;$G$3,'出荷記録１ 出荷先'!$B:$B,"&lt;="&amp;$G$4,'出荷記録１ 出荷先'!$D:$D,T$8,'出荷記録１ 出荷先'!$E:$E,$G16,'出荷記録１ 出荷先'!$G:$G,$G$5)*VLOOKUP($G$6,$D:$E,2,FALSE)
)),"")</f>
        <v/>
      </c>
    </row>
    <row r="17" spans="6:20" x14ac:dyDescent="0.4">
      <c r="F17">
        <v>8</v>
      </c>
      <c r="G17" s="46"/>
      <c r="H17" s="13" t="str">
        <f>IFERROR(
IF($G$7="単位あたりの数量",
SUMIFS('出荷記録１ 出荷先'!$J:$J,'出荷記録１ 出荷先'!$E:$E,$G17,'出荷記録１ 出荷先'!$G:$G,$G$5,'出荷記録１ 出荷先'!B:B,"&gt;="&amp;$G$3,'出荷記録１ 出荷先'!B:B,"&lt;="&amp;$G$4)/VLOOKUP($G$6,$D:$E,2,FALSE),
IF($G$7="合計金額",
SUMIFS('出荷記録１ 出荷先'!$K:$K,'出荷記録１ 出荷先'!$E:$E,$G17,'出荷記録１ 出荷先'!$G:$G,$G$5,'出荷記録１ 出荷先'!B:B,"&gt;="&amp;$G$3,'出荷記録１ 出荷先'!B:B,"&lt;="&amp;$G$4),
SUMIFS('出荷記録１ 出荷先'!$K:$K,'出荷記録１ 出荷先'!$E:$E,$G17,'出荷記録１ 出荷先'!$G:$G,$G$5,'出荷記録１ 出荷先'!B:B,"&gt;="&amp;$G$3,'出荷記録１ 出荷先'!B:B,"&lt;="&amp;$G$4)/SUMIFS('出荷記録１ 出荷先'!$J:$J,'出荷記録１ 出荷先'!$E:$E,$G17,'出荷記録１ 出荷先'!$G:$G,$G$5,'出荷記録１ 出荷先'!B:B,"&gt;="&amp;$G$3,'出荷記録１ 出荷先'!B:B,"&lt;="&amp;$G$4)*VLOOKUP($G$6,$D:$E,2,FALSE)
)),"")</f>
        <v/>
      </c>
      <c r="I17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出荷先'!$E:$E,$G17,'出荷記録１ 出荷先'!$G:$G,$G$5),
SUMIFS('出荷記録１ 出荷先'!$K:$K,'出荷記録１ 出荷先'!$B:$B,"&gt;="&amp;$G$3,'出荷記録１ 出荷先'!$B:$B,"&lt;="&amp;$G$4,'出荷記録１ 出荷先'!$D:$D,I$8,'出荷記録１ 出荷先'!$E:$E,$G17,'出荷記録１ 出荷先'!$G:$G,$G$5)/SUMIFS('出荷記録１ 出荷先'!$J:$J,'出荷記録１ 出荷先'!$B:$B,"&gt;="&amp;$G$3,'出荷記録１ 出荷先'!$B:$B,"&lt;="&amp;$G$4,'出荷記録１ 出荷先'!$D:$D,I$8,'出荷記録１ 出荷先'!$E:$E,$G17,'出荷記録１ 出荷先'!$G:$G,$G$5)*VLOOKUP($G$6,$D:$E,2,FALSE)
)),"")</f>
        <v/>
      </c>
      <c r="J17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出荷先'!$E:$E,$G17,'出荷記録１ 出荷先'!$G:$G,$G$5),
SUMIFS('出荷記録１ 出荷先'!$K:$K,'出荷記録１ 出荷先'!$B:$B,"&gt;="&amp;$G$3,'出荷記録１ 出荷先'!$B:$B,"&lt;="&amp;$G$4,'出荷記録１ 出荷先'!$D:$D,J$8,'出荷記録１ 出荷先'!$E:$E,$G17,'出荷記録１ 出荷先'!$G:$G,$G$5)/SUMIFS('出荷記録１ 出荷先'!$J:$J,'出荷記録１ 出荷先'!$B:$B,"&gt;="&amp;$G$3,'出荷記録１ 出荷先'!$B:$B,"&lt;="&amp;$G$4,'出荷記録１ 出荷先'!$D:$D,J$8,'出荷記録１ 出荷先'!$E:$E,$G17,'出荷記録１ 出荷先'!$G:$G,$G$5)*VLOOKUP($G$6,$D:$E,2,FALSE)
)),"")</f>
        <v/>
      </c>
      <c r="K17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出荷先'!$E:$E,$G17,'出荷記録１ 出荷先'!$G:$G,$G$5),
SUMIFS('出荷記録１ 出荷先'!$K:$K,'出荷記録１ 出荷先'!$B:$B,"&gt;="&amp;$G$3,'出荷記録１ 出荷先'!$B:$B,"&lt;="&amp;$G$4,'出荷記録１ 出荷先'!$D:$D,K$8,'出荷記録１ 出荷先'!$E:$E,$G17,'出荷記録１ 出荷先'!$G:$G,$G$5)/SUMIFS('出荷記録１ 出荷先'!$J:$J,'出荷記録１ 出荷先'!$B:$B,"&gt;="&amp;$G$3,'出荷記録１ 出荷先'!$B:$B,"&lt;="&amp;$G$4,'出荷記録１ 出荷先'!$D:$D,K$8,'出荷記録１ 出荷先'!$E:$E,$G17,'出荷記録１ 出荷先'!$G:$G,$G$5)*VLOOKUP($G$6,$D:$E,2,FALSE)
)),"")</f>
        <v/>
      </c>
      <c r="L17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出荷先'!$E:$E,$G17,'出荷記録１ 出荷先'!$G:$G,$G$5),
SUMIFS('出荷記録１ 出荷先'!$K:$K,'出荷記録１ 出荷先'!$B:$B,"&gt;="&amp;$G$3,'出荷記録１ 出荷先'!$B:$B,"&lt;="&amp;$G$4,'出荷記録１ 出荷先'!$D:$D,L$8,'出荷記録１ 出荷先'!$E:$E,$G17,'出荷記録１ 出荷先'!$G:$G,$G$5)/SUMIFS('出荷記録１ 出荷先'!$J:$J,'出荷記録１ 出荷先'!$B:$B,"&gt;="&amp;$G$3,'出荷記録１ 出荷先'!$B:$B,"&lt;="&amp;$G$4,'出荷記録１ 出荷先'!$D:$D,L$8,'出荷記録１ 出荷先'!$E:$E,$G17,'出荷記録１ 出荷先'!$G:$G,$G$5)*VLOOKUP($G$6,$D:$E,2,FALSE)
)),"")</f>
        <v/>
      </c>
      <c r="M17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出荷先'!$E:$E,$G17,'出荷記録１ 出荷先'!$G:$G,$G$5),
SUMIFS('出荷記録１ 出荷先'!$K:$K,'出荷記録１ 出荷先'!$B:$B,"&gt;="&amp;$G$3,'出荷記録１ 出荷先'!$B:$B,"&lt;="&amp;$G$4,'出荷記録１ 出荷先'!$D:$D,M$8,'出荷記録１ 出荷先'!$E:$E,$G17,'出荷記録１ 出荷先'!$G:$G,$G$5)/SUMIFS('出荷記録１ 出荷先'!$J:$J,'出荷記録１ 出荷先'!$B:$B,"&gt;="&amp;$G$3,'出荷記録１ 出荷先'!$B:$B,"&lt;="&amp;$G$4,'出荷記録１ 出荷先'!$D:$D,M$8,'出荷記録１ 出荷先'!$E:$E,$G17,'出荷記録１ 出荷先'!$G:$G,$G$5)*VLOOKUP($G$6,$D:$E,2,FALSE)
)),"")</f>
        <v/>
      </c>
      <c r="N17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出荷先'!$E:$E,$G17,'出荷記録１ 出荷先'!$G:$G,$G$5),
SUMIFS('出荷記録１ 出荷先'!$K:$K,'出荷記録１ 出荷先'!$B:$B,"&gt;="&amp;$G$3,'出荷記録１ 出荷先'!$B:$B,"&lt;="&amp;$G$4,'出荷記録１ 出荷先'!$D:$D,N$8,'出荷記録１ 出荷先'!$E:$E,$G17,'出荷記録１ 出荷先'!$G:$G,$G$5)/SUMIFS('出荷記録１ 出荷先'!$J:$J,'出荷記録１ 出荷先'!$B:$B,"&gt;="&amp;$G$3,'出荷記録１ 出荷先'!$B:$B,"&lt;="&amp;$G$4,'出荷記録１ 出荷先'!$D:$D,N$8,'出荷記録１ 出荷先'!$E:$E,$G17,'出荷記録１ 出荷先'!$G:$G,$G$5)*VLOOKUP($G$6,$D:$E,2,FALSE)
)),"")</f>
        <v/>
      </c>
      <c r="O17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出荷先'!$E:$E,$G17,'出荷記録１ 出荷先'!$G:$G,$G$5),
SUMIFS('出荷記録１ 出荷先'!$K:$K,'出荷記録１ 出荷先'!$B:$B,"&gt;="&amp;$G$3,'出荷記録１ 出荷先'!$B:$B,"&lt;="&amp;$G$4,'出荷記録１ 出荷先'!$D:$D,O$8,'出荷記録１ 出荷先'!$E:$E,$G17,'出荷記録１ 出荷先'!$G:$G,$G$5)/SUMIFS('出荷記録１ 出荷先'!$J:$J,'出荷記録１ 出荷先'!$B:$B,"&gt;="&amp;$G$3,'出荷記録１ 出荷先'!$B:$B,"&lt;="&amp;$G$4,'出荷記録１ 出荷先'!$D:$D,O$8,'出荷記録１ 出荷先'!$E:$E,$G17,'出荷記録１ 出荷先'!$G:$G,$G$5)*VLOOKUP($G$6,$D:$E,2,FALSE)
)),"")</f>
        <v/>
      </c>
      <c r="P17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出荷先'!$E:$E,$G17,'出荷記録１ 出荷先'!$G:$G,$G$5),
SUMIFS('出荷記録１ 出荷先'!$K:$K,'出荷記録１ 出荷先'!$B:$B,"&gt;="&amp;$G$3,'出荷記録１ 出荷先'!$B:$B,"&lt;="&amp;$G$4,'出荷記録１ 出荷先'!$D:$D,P$8,'出荷記録１ 出荷先'!$E:$E,$G17,'出荷記録１ 出荷先'!$G:$G,$G$5)/SUMIFS('出荷記録１ 出荷先'!$J:$J,'出荷記録１ 出荷先'!$B:$B,"&gt;="&amp;$G$3,'出荷記録１ 出荷先'!$B:$B,"&lt;="&amp;$G$4,'出荷記録１ 出荷先'!$D:$D,P$8,'出荷記録１ 出荷先'!$E:$E,$G17,'出荷記録１ 出荷先'!$G:$G,$G$5)*VLOOKUP($G$6,$D:$E,2,FALSE)
)),"")</f>
        <v/>
      </c>
      <c r="Q17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出荷先'!$E:$E,$G17,'出荷記録１ 出荷先'!$G:$G,$G$5),
SUMIFS('出荷記録１ 出荷先'!$K:$K,'出荷記録１ 出荷先'!$B:$B,"&gt;="&amp;$G$3,'出荷記録１ 出荷先'!$B:$B,"&lt;="&amp;$G$4,'出荷記録１ 出荷先'!$D:$D,Q$8,'出荷記録１ 出荷先'!$E:$E,$G17,'出荷記録１ 出荷先'!$G:$G,$G$5)/SUMIFS('出荷記録１ 出荷先'!$J:$J,'出荷記録１ 出荷先'!$B:$B,"&gt;="&amp;$G$3,'出荷記録１ 出荷先'!$B:$B,"&lt;="&amp;$G$4,'出荷記録１ 出荷先'!$D:$D,Q$8,'出荷記録１ 出荷先'!$E:$E,$G17,'出荷記録１ 出荷先'!$G:$G,$G$5)*VLOOKUP($G$6,$D:$E,2,FALSE)
)),"")</f>
        <v/>
      </c>
      <c r="R17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出荷先'!$E:$E,$G17,'出荷記録１ 出荷先'!$G:$G,$G$5),
SUMIFS('出荷記録１ 出荷先'!$K:$K,'出荷記録１ 出荷先'!$B:$B,"&gt;="&amp;$G$3,'出荷記録１ 出荷先'!$B:$B,"&lt;="&amp;$G$4,'出荷記録１ 出荷先'!$D:$D,R$8,'出荷記録１ 出荷先'!$E:$E,$G17,'出荷記録１ 出荷先'!$G:$G,$G$5)/SUMIFS('出荷記録１ 出荷先'!$J:$J,'出荷記録１ 出荷先'!$B:$B,"&gt;="&amp;$G$3,'出荷記録１ 出荷先'!$B:$B,"&lt;="&amp;$G$4,'出荷記録１ 出荷先'!$D:$D,R$8,'出荷記録１ 出荷先'!$E:$E,$G17,'出荷記録１ 出荷先'!$G:$G,$G$5)*VLOOKUP($G$6,$D:$E,2,FALSE)
)),"")</f>
        <v/>
      </c>
      <c r="S17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出荷先'!$E:$E,$G17,'出荷記録１ 出荷先'!$G:$G,$G$5),
SUMIFS('出荷記録１ 出荷先'!$K:$K,'出荷記録１ 出荷先'!$B:$B,"&gt;="&amp;$G$3,'出荷記録１ 出荷先'!$B:$B,"&lt;="&amp;$G$4,'出荷記録１ 出荷先'!$D:$D,S$8,'出荷記録１ 出荷先'!$E:$E,$G17,'出荷記録１ 出荷先'!$G:$G,$G$5)/SUMIFS('出荷記録１ 出荷先'!$J:$J,'出荷記録１ 出荷先'!$B:$B,"&gt;="&amp;$G$3,'出荷記録１ 出荷先'!$B:$B,"&lt;="&amp;$G$4,'出荷記録１ 出荷先'!$D:$D,S$8,'出荷記録１ 出荷先'!$E:$E,$G17,'出荷記録１ 出荷先'!$G:$G,$G$5)*VLOOKUP($G$6,$D:$E,2,FALSE)
)),"")</f>
        <v/>
      </c>
      <c r="T17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出荷先'!$E:$E,$G17,'出荷記録１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出荷先'!$E:$E,$G17,'出荷記録１ 出荷先'!$G:$G,$G$5),
SUMIFS('出荷記録１ 出荷先'!$K:$K,'出荷記録１ 出荷先'!$B:$B,"&gt;="&amp;$G$3,'出荷記録１ 出荷先'!$B:$B,"&lt;="&amp;$G$4,'出荷記録１ 出荷先'!$D:$D,T$8,'出荷記録１ 出荷先'!$E:$E,$G17,'出荷記録１ 出荷先'!$G:$G,$G$5)/SUMIFS('出荷記録１ 出荷先'!$J:$J,'出荷記録１ 出荷先'!$B:$B,"&gt;="&amp;$G$3,'出荷記録１ 出荷先'!$B:$B,"&lt;="&amp;$G$4,'出荷記録１ 出荷先'!$D:$D,T$8,'出荷記録１ 出荷先'!$E:$E,$G17,'出荷記録１ 出荷先'!$G:$G,$G$5)*VLOOKUP($G$6,$D:$E,2,FALSE)
)),"")</f>
        <v/>
      </c>
    </row>
    <row r="18" spans="6:20" x14ac:dyDescent="0.4">
      <c r="F18">
        <v>9</v>
      </c>
      <c r="G18" s="46"/>
      <c r="H18" s="13" t="str">
        <f>IFERROR(
IF($G$7="単位あたりの数量",
SUMIFS('出荷記録１ 出荷先'!$J:$J,'出荷記録１ 出荷先'!$E:$E,$G18,'出荷記録１ 出荷先'!$G:$G,$G$5,'出荷記録１ 出荷先'!B:B,"&gt;="&amp;$G$3,'出荷記録１ 出荷先'!B:B,"&lt;="&amp;$G$4)/VLOOKUP($G$6,$D:$E,2,FALSE),
IF($G$7="合計金額",
SUMIFS('出荷記録１ 出荷先'!$K:$K,'出荷記録１ 出荷先'!$E:$E,$G18,'出荷記録１ 出荷先'!$G:$G,$G$5,'出荷記録１ 出荷先'!B:B,"&gt;="&amp;$G$3,'出荷記録１ 出荷先'!B:B,"&lt;="&amp;$G$4),
SUMIFS('出荷記録１ 出荷先'!$K:$K,'出荷記録１ 出荷先'!$E:$E,$G18,'出荷記録１ 出荷先'!$G:$G,$G$5,'出荷記録１ 出荷先'!B:B,"&gt;="&amp;$G$3,'出荷記録１ 出荷先'!B:B,"&lt;="&amp;$G$4)/SUMIFS('出荷記録１ 出荷先'!$J:$J,'出荷記録１ 出荷先'!$E:$E,$G18,'出荷記録１ 出荷先'!$G:$G,$G$5,'出荷記録１ 出荷先'!B:B,"&gt;="&amp;$G$3,'出荷記録１ 出荷先'!B:B,"&lt;="&amp;$G$4)*VLOOKUP($G$6,$D:$E,2,FALSE)
)),"")</f>
        <v/>
      </c>
      <c r="I18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出荷先'!$E:$E,$G18,'出荷記録１ 出荷先'!$G:$G,$G$5),
SUMIFS('出荷記録１ 出荷先'!$K:$K,'出荷記録１ 出荷先'!$B:$B,"&gt;="&amp;$G$3,'出荷記録１ 出荷先'!$B:$B,"&lt;="&amp;$G$4,'出荷記録１ 出荷先'!$D:$D,I$8,'出荷記録１ 出荷先'!$E:$E,$G18,'出荷記録１ 出荷先'!$G:$G,$G$5)/SUMIFS('出荷記録１ 出荷先'!$J:$J,'出荷記録１ 出荷先'!$B:$B,"&gt;="&amp;$G$3,'出荷記録１ 出荷先'!$B:$B,"&lt;="&amp;$G$4,'出荷記録１ 出荷先'!$D:$D,I$8,'出荷記録１ 出荷先'!$E:$E,$G18,'出荷記録１ 出荷先'!$G:$G,$G$5)*VLOOKUP($G$6,$D:$E,2,FALSE)
)),"")</f>
        <v/>
      </c>
      <c r="J18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出荷先'!$E:$E,$G18,'出荷記録１ 出荷先'!$G:$G,$G$5),
SUMIFS('出荷記録１ 出荷先'!$K:$K,'出荷記録１ 出荷先'!$B:$B,"&gt;="&amp;$G$3,'出荷記録１ 出荷先'!$B:$B,"&lt;="&amp;$G$4,'出荷記録１ 出荷先'!$D:$D,J$8,'出荷記録１ 出荷先'!$E:$E,$G18,'出荷記録１ 出荷先'!$G:$G,$G$5)/SUMIFS('出荷記録１ 出荷先'!$J:$J,'出荷記録１ 出荷先'!$B:$B,"&gt;="&amp;$G$3,'出荷記録１ 出荷先'!$B:$B,"&lt;="&amp;$G$4,'出荷記録１ 出荷先'!$D:$D,J$8,'出荷記録１ 出荷先'!$E:$E,$G18,'出荷記録１ 出荷先'!$G:$G,$G$5)*VLOOKUP($G$6,$D:$E,2,FALSE)
)),"")</f>
        <v/>
      </c>
      <c r="K18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出荷先'!$E:$E,$G18,'出荷記録１ 出荷先'!$G:$G,$G$5),
SUMIFS('出荷記録１ 出荷先'!$K:$K,'出荷記録１ 出荷先'!$B:$B,"&gt;="&amp;$G$3,'出荷記録１ 出荷先'!$B:$B,"&lt;="&amp;$G$4,'出荷記録１ 出荷先'!$D:$D,K$8,'出荷記録１ 出荷先'!$E:$E,$G18,'出荷記録１ 出荷先'!$G:$G,$G$5)/SUMIFS('出荷記録１ 出荷先'!$J:$J,'出荷記録１ 出荷先'!$B:$B,"&gt;="&amp;$G$3,'出荷記録１ 出荷先'!$B:$B,"&lt;="&amp;$G$4,'出荷記録１ 出荷先'!$D:$D,K$8,'出荷記録１ 出荷先'!$E:$E,$G18,'出荷記録１ 出荷先'!$G:$G,$G$5)*VLOOKUP($G$6,$D:$E,2,FALSE)
)),"")</f>
        <v/>
      </c>
      <c r="L18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出荷先'!$E:$E,$G18,'出荷記録１ 出荷先'!$G:$G,$G$5),
SUMIFS('出荷記録１ 出荷先'!$K:$K,'出荷記録１ 出荷先'!$B:$B,"&gt;="&amp;$G$3,'出荷記録１ 出荷先'!$B:$B,"&lt;="&amp;$G$4,'出荷記録１ 出荷先'!$D:$D,L$8,'出荷記録１ 出荷先'!$E:$E,$G18,'出荷記録１ 出荷先'!$G:$G,$G$5)/SUMIFS('出荷記録１ 出荷先'!$J:$J,'出荷記録１ 出荷先'!$B:$B,"&gt;="&amp;$G$3,'出荷記録１ 出荷先'!$B:$B,"&lt;="&amp;$G$4,'出荷記録１ 出荷先'!$D:$D,L$8,'出荷記録１ 出荷先'!$E:$E,$G18,'出荷記録１ 出荷先'!$G:$G,$G$5)*VLOOKUP($G$6,$D:$E,2,FALSE)
)),"")</f>
        <v/>
      </c>
      <c r="M18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出荷先'!$E:$E,$G18,'出荷記録１ 出荷先'!$G:$G,$G$5),
SUMIFS('出荷記録１ 出荷先'!$K:$K,'出荷記録１ 出荷先'!$B:$B,"&gt;="&amp;$G$3,'出荷記録１ 出荷先'!$B:$B,"&lt;="&amp;$G$4,'出荷記録１ 出荷先'!$D:$D,M$8,'出荷記録１ 出荷先'!$E:$E,$G18,'出荷記録１ 出荷先'!$G:$G,$G$5)/SUMIFS('出荷記録１ 出荷先'!$J:$J,'出荷記録１ 出荷先'!$B:$B,"&gt;="&amp;$G$3,'出荷記録１ 出荷先'!$B:$B,"&lt;="&amp;$G$4,'出荷記録１ 出荷先'!$D:$D,M$8,'出荷記録１ 出荷先'!$E:$E,$G18,'出荷記録１ 出荷先'!$G:$G,$G$5)*VLOOKUP($G$6,$D:$E,2,FALSE)
)),"")</f>
        <v/>
      </c>
      <c r="N18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出荷先'!$E:$E,$G18,'出荷記録１ 出荷先'!$G:$G,$G$5),
SUMIFS('出荷記録１ 出荷先'!$K:$K,'出荷記録１ 出荷先'!$B:$B,"&gt;="&amp;$G$3,'出荷記録１ 出荷先'!$B:$B,"&lt;="&amp;$G$4,'出荷記録１ 出荷先'!$D:$D,N$8,'出荷記録１ 出荷先'!$E:$E,$G18,'出荷記録１ 出荷先'!$G:$G,$G$5)/SUMIFS('出荷記録１ 出荷先'!$J:$J,'出荷記録１ 出荷先'!$B:$B,"&gt;="&amp;$G$3,'出荷記録１ 出荷先'!$B:$B,"&lt;="&amp;$G$4,'出荷記録１ 出荷先'!$D:$D,N$8,'出荷記録１ 出荷先'!$E:$E,$G18,'出荷記録１ 出荷先'!$G:$G,$G$5)*VLOOKUP($G$6,$D:$E,2,FALSE)
)),"")</f>
        <v/>
      </c>
      <c r="O18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出荷先'!$E:$E,$G18,'出荷記録１ 出荷先'!$G:$G,$G$5),
SUMIFS('出荷記録１ 出荷先'!$K:$K,'出荷記録１ 出荷先'!$B:$B,"&gt;="&amp;$G$3,'出荷記録１ 出荷先'!$B:$B,"&lt;="&amp;$G$4,'出荷記録１ 出荷先'!$D:$D,O$8,'出荷記録１ 出荷先'!$E:$E,$G18,'出荷記録１ 出荷先'!$G:$G,$G$5)/SUMIFS('出荷記録１ 出荷先'!$J:$J,'出荷記録１ 出荷先'!$B:$B,"&gt;="&amp;$G$3,'出荷記録１ 出荷先'!$B:$B,"&lt;="&amp;$G$4,'出荷記録１ 出荷先'!$D:$D,O$8,'出荷記録１ 出荷先'!$E:$E,$G18,'出荷記録１ 出荷先'!$G:$G,$G$5)*VLOOKUP($G$6,$D:$E,2,FALSE)
)),"")</f>
        <v/>
      </c>
      <c r="P18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出荷先'!$E:$E,$G18,'出荷記録１ 出荷先'!$G:$G,$G$5),
SUMIFS('出荷記録１ 出荷先'!$K:$K,'出荷記録１ 出荷先'!$B:$B,"&gt;="&amp;$G$3,'出荷記録１ 出荷先'!$B:$B,"&lt;="&amp;$G$4,'出荷記録１ 出荷先'!$D:$D,P$8,'出荷記録１ 出荷先'!$E:$E,$G18,'出荷記録１ 出荷先'!$G:$G,$G$5)/SUMIFS('出荷記録１ 出荷先'!$J:$J,'出荷記録１ 出荷先'!$B:$B,"&gt;="&amp;$G$3,'出荷記録１ 出荷先'!$B:$B,"&lt;="&amp;$G$4,'出荷記録１ 出荷先'!$D:$D,P$8,'出荷記録１ 出荷先'!$E:$E,$G18,'出荷記録１ 出荷先'!$G:$G,$G$5)*VLOOKUP($G$6,$D:$E,2,FALSE)
)),"")</f>
        <v/>
      </c>
      <c r="Q18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出荷先'!$E:$E,$G18,'出荷記録１ 出荷先'!$G:$G,$G$5),
SUMIFS('出荷記録１ 出荷先'!$K:$K,'出荷記録１ 出荷先'!$B:$B,"&gt;="&amp;$G$3,'出荷記録１ 出荷先'!$B:$B,"&lt;="&amp;$G$4,'出荷記録１ 出荷先'!$D:$D,Q$8,'出荷記録１ 出荷先'!$E:$E,$G18,'出荷記録１ 出荷先'!$G:$G,$G$5)/SUMIFS('出荷記録１ 出荷先'!$J:$J,'出荷記録１ 出荷先'!$B:$B,"&gt;="&amp;$G$3,'出荷記録１ 出荷先'!$B:$B,"&lt;="&amp;$G$4,'出荷記録１ 出荷先'!$D:$D,Q$8,'出荷記録１ 出荷先'!$E:$E,$G18,'出荷記録１ 出荷先'!$G:$G,$G$5)*VLOOKUP($G$6,$D:$E,2,FALSE)
)),"")</f>
        <v/>
      </c>
      <c r="R18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出荷先'!$E:$E,$G18,'出荷記録１ 出荷先'!$G:$G,$G$5),
SUMIFS('出荷記録１ 出荷先'!$K:$K,'出荷記録１ 出荷先'!$B:$B,"&gt;="&amp;$G$3,'出荷記録１ 出荷先'!$B:$B,"&lt;="&amp;$G$4,'出荷記録１ 出荷先'!$D:$D,R$8,'出荷記録１ 出荷先'!$E:$E,$G18,'出荷記録１ 出荷先'!$G:$G,$G$5)/SUMIFS('出荷記録１ 出荷先'!$J:$J,'出荷記録１ 出荷先'!$B:$B,"&gt;="&amp;$G$3,'出荷記録１ 出荷先'!$B:$B,"&lt;="&amp;$G$4,'出荷記録１ 出荷先'!$D:$D,R$8,'出荷記録１ 出荷先'!$E:$E,$G18,'出荷記録１ 出荷先'!$G:$G,$G$5)*VLOOKUP($G$6,$D:$E,2,FALSE)
)),"")</f>
        <v/>
      </c>
      <c r="S18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出荷先'!$E:$E,$G18,'出荷記録１ 出荷先'!$G:$G,$G$5),
SUMIFS('出荷記録１ 出荷先'!$K:$K,'出荷記録１ 出荷先'!$B:$B,"&gt;="&amp;$G$3,'出荷記録１ 出荷先'!$B:$B,"&lt;="&amp;$G$4,'出荷記録１ 出荷先'!$D:$D,S$8,'出荷記録１ 出荷先'!$E:$E,$G18,'出荷記録１ 出荷先'!$G:$G,$G$5)/SUMIFS('出荷記録１ 出荷先'!$J:$J,'出荷記録１ 出荷先'!$B:$B,"&gt;="&amp;$G$3,'出荷記録１ 出荷先'!$B:$B,"&lt;="&amp;$G$4,'出荷記録１ 出荷先'!$D:$D,S$8,'出荷記録１ 出荷先'!$E:$E,$G18,'出荷記録１ 出荷先'!$G:$G,$G$5)*VLOOKUP($G$6,$D:$E,2,FALSE)
)),"")</f>
        <v/>
      </c>
      <c r="T18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出荷先'!$E:$E,$G18,'出荷記録１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出荷先'!$E:$E,$G18,'出荷記録１ 出荷先'!$G:$G,$G$5),
SUMIFS('出荷記録１ 出荷先'!$K:$K,'出荷記録１ 出荷先'!$B:$B,"&gt;="&amp;$G$3,'出荷記録１ 出荷先'!$B:$B,"&lt;="&amp;$G$4,'出荷記録１ 出荷先'!$D:$D,T$8,'出荷記録１ 出荷先'!$E:$E,$G18,'出荷記録１ 出荷先'!$G:$G,$G$5)/SUMIFS('出荷記録１ 出荷先'!$J:$J,'出荷記録１ 出荷先'!$B:$B,"&gt;="&amp;$G$3,'出荷記録１ 出荷先'!$B:$B,"&lt;="&amp;$G$4,'出荷記録１ 出荷先'!$D:$D,T$8,'出荷記録１ 出荷先'!$E:$E,$G18,'出荷記録１ 出荷先'!$G:$G,$G$5)*VLOOKUP($G$6,$D:$E,2,FALSE)
)),"")</f>
        <v/>
      </c>
    </row>
    <row r="19" spans="6:20" x14ac:dyDescent="0.4">
      <c r="F19">
        <v>10</v>
      </c>
      <c r="G19" s="46"/>
      <c r="H19" s="13" t="str">
        <f>IFERROR(
IF($G$7="単位あたりの数量",
SUMIFS('出荷記録１ 出荷先'!$J:$J,'出荷記録１ 出荷先'!$E:$E,$G19,'出荷記録１ 出荷先'!$G:$G,$G$5,'出荷記録１ 出荷先'!B:B,"&gt;="&amp;$G$3,'出荷記録１ 出荷先'!B:B,"&lt;="&amp;$G$4)/VLOOKUP($G$6,$D:$E,2,FALSE),
IF($G$7="合計金額",
SUMIFS('出荷記録１ 出荷先'!$K:$K,'出荷記録１ 出荷先'!$E:$E,$G19,'出荷記録１ 出荷先'!$G:$G,$G$5,'出荷記録１ 出荷先'!B:B,"&gt;="&amp;$G$3,'出荷記録１ 出荷先'!B:B,"&lt;="&amp;$G$4),
SUMIFS('出荷記録１ 出荷先'!$K:$K,'出荷記録１ 出荷先'!$E:$E,$G19,'出荷記録１ 出荷先'!$G:$G,$G$5,'出荷記録１ 出荷先'!B:B,"&gt;="&amp;$G$3,'出荷記録１ 出荷先'!B:B,"&lt;="&amp;$G$4)/SUMIFS('出荷記録１ 出荷先'!$J:$J,'出荷記録１ 出荷先'!$E:$E,$G19,'出荷記録１ 出荷先'!$G:$G,$G$5,'出荷記録１ 出荷先'!B:B,"&gt;="&amp;$G$3,'出荷記録１ 出荷先'!B:B,"&lt;="&amp;$G$4)*VLOOKUP($G$6,$D:$E,2,FALSE)
)),"")</f>
        <v/>
      </c>
      <c r="I19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出荷先'!$E:$E,$G19,'出荷記録１ 出荷先'!$G:$G,$G$5),
SUMIFS('出荷記録１ 出荷先'!$K:$K,'出荷記録１ 出荷先'!$B:$B,"&gt;="&amp;$G$3,'出荷記録１ 出荷先'!$B:$B,"&lt;="&amp;$G$4,'出荷記録１ 出荷先'!$D:$D,I$8,'出荷記録１ 出荷先'!$E:$E,$G19,'出荷記録１ 出荷先'!$G:$G,$G$5)/SUMIFS('出荷記録１ 出荷先'!$J:$J,'出荷記録１ 出荷先'!$B:$B,"&gt;="&amp;$G$3,'出荷記録１ 出荷先'!$B:$B,"&lt;="&amp;$G$4,'出荷記録１ 出荷先'!$D:$D,I$8,'出荷記録１ 出荷先'!$E:$E,$G19,'出荷記録１ 出荷先'!$G:$G,$G$5)*VLOOKUP($G$6,$D:$E,2,FALSE)
)),"")</f>
        <v/>
      </c>
      <c r="J19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出荷先'!$E:$E,$G19,'出荷記録１ 出荷先'!$G:$G,$G$5),
SUMIFS('出荷記録１ 出荷先'!$K:$K,'出荷記録１ 出荷先'!$B:$B,"&gt;="&amp;$G$3,'出荷記録１ 出荷先'!$B:$B,"&lt;="&amp;$G$4,'出荷記録１ 出荷先'!$D:$D,J$8,'出荷記録１ 出荷先'!$E:$E,$G19,'出荷記録１ 出荷先'!$G:$G,$G$5)/SUMIFS('出荷記録１ 出荷先'!$J:$J,'出荷記録１ 出荷先'!$B:$B,"&gt;="&amp;$G$3,'出荷記録１ 出荷先'!$B:$B,"&lt;="&amp;$G$4,'出荷記録１ 出荷先'!$D:$D,J$8,'出荷記録１ 出荷先'!$E:$E,$G19,'出荷記録１ 出荷先'!$G:$G,$G$5)*VLOOKUP($G$6,$D:$E,2,FALSE)
)),"")</f>
        <v/>
      </c>
      <c r="K19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出荷先'!$E:$E,$G19,'出荷記録１ 出荷先'!$G:$G,$G$5),
SUMIFS('出荷記録１ 出荷先'!$K:$K,'出荷記録１ 出荷先'!$B:$B,"&gt;="&amp;$G$3,'出荷記録１ 出荷先'!$B:$B,"&lt;="&amp;$G$4,'出荷記録１ 出荷先'!$D:$D,K$8,'出荷記録１ 出荷先'!$E:$E,$G19,'出荷記録１ 出荷先'!$G:$G,$G$5)/SUMIFS('出荷記録１ 出荷先'!$J:$J,'出荷記録１ 出荷先'!$B:$B,"&gt;="&amp;$G$3,'出荷記録１ 出荷先'!$B:$B,"&lt;="&amp;$G$4,'出荷記録１ 出荷先'!$D:$D,K$8,'出荷記録１ 出荷先'!$E:$E,$G19,'出荷記録１ 出荷先'!$G:$G,$G$5)*VLOOKUP($G$6,$D:$E,2,FALSE)
)),"")</f>
        <v/>
      </c>
      <c r="L19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出荷先'!$E:$E,$G19,'出荷記録１ 出荷先'!$G:$G,$G$5),
SUMIFS('出荷記録１ 出荷先'!$K:$K,'出荷記録１ 出荷先'!$B:$B,"&gt;="&amp;$G$3,'出荷記録１ 出荷先'!$B:$B,"&lt;="&amp;$G$4,'出荷記録１ 出荷先'!$D:$D,L$8,'出荷記録１ 出荷先'!$E:$E,$G19,'出荷記録１ 出荷先'!$G:$G,$G$5)/SUMIFS('出荷記録１ 出荷先'!$J:$J,'出荷記録１ 出荷先'!$B:$B,"&gt;="&amp;$G$3,'出荷記録１ 出荷先'!$B:$B,"&lt;="&amp;$G$4,'出荷記録１ 出荷先'!$D:$D,L$8,'出荷記録１ 出荷先'!$E:$E,$G19,'出荷記録１ 出荷先'!$G:$G,$G$5)*VLOOKUP($G$6,$D:$E,2,FALSE)
)),"")</f>
        <v/>
      </c>
      <c r="M19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出荷先'!$E:$E,$G19,'出荷記録１ 出荷先'!$G:$G,$G$5),
SUMIFS('出荷記録１ 出荷先'!$K:$K,'出荷記録１ 出荷先'!$B:$B,"&gt;="&amp;$G$3,'出荷記録１ 出荷先'!$B:$B,"&lt;="&amp;$G$4,'出荷記録１ 出荷先'!$D:$D,M$8,'出荷記録１ 出荷先'!$E:$E,$G19,'出荷記録１ 出荷先'!$G:$G,$G$5)/SUMIFS('出荷記録１ 出荷先'!$J:$J,'出荷記録１ 出荷先'!$B:$B,"&gt;="&amp;$G$3,'出荷記録１ 出荷先'!$B:$B,"&lt;="&amp;$G$4,'出荷記録１ 出荷先'!$D:$D,M$8,'出荷記録１ 出荷先'!$E:$E,$G19,'出荷記録１ 出荷先'!$G:$G,$G$5)*VLOOKUP($G$6,$D:$E,2,FALSE)
)),"")</f>
        <v/>
      </c>
      <c r="N19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出荷先'!$E:$E,$G19,'出荷記録１ 出荷先'!$G:$G,$G$5),
SUMIFS('出荷記録１ 出荷先'!$K:$K,'出荷記録１ 出荷先'!$B:$B,"&gt;="&amp;$G$3,'出荷記録１ 出荷先'!$B:$B,"&lt;="&amp;$G$4,'出荷記録１ 出荷先'!$D:$D,N$8,'出荷記録１ 出荷先'!$E:$E,$G19,'出荷記録１ 出荷先'!$G:$G,$G$5)/SUMIFS('出荷記録１ 出荷先'!$J:$J,'出荷記録１ 出荷先'!$B:$B,"&gt;="&amp;$G$3,'出荷記録１ 出荷先'!$B:$B,"&lt;="&amp;$G$4,'出荷記録１ 出荷先'!$D:$D,N$8,'出荷記録１ 出荷先'!$E:$E,$G19,'出荷記録１ 出荷先'!$G:$G,$G$5)*VLOOKUP($G$6,$D:$E,2,FALSE)
)),"")</f>
        <v/>
      </c>
      <c r="O19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出荷先'!$E:$E,$G19,'出荷記録１ 出荷先'!$G:$G,$G$5),
SUMIFS('出荷記録１ 出荷先'!$K:$K,'出荷記録１ 出荷先'!$B:$B,"&gt;="&amp;$G$3,'出荷記録１ 出荷先'!$B:$B,"&lt;="&amp;$G$4,'出荷記録１ 出荷先'!$D:$D,O$8,'出荷記録１ 出荷先'!$E:$E,$G19,'出荷記録１ 出荷先'!$G:$G,$G$5)/SUMIFS('出荷記録１ 出荷先'!$J:$J,'出荷記録１ 出荷先'!$B:$B,"&gt;="&amp;$G$3,'出荷記録１ 出荷先'!$B:$B,"&lt;="&amp;$G$4,'出荷記録１ 出荷先'!$D:$D,O$8,'出荷記録１ 出荷先'!$E:$E,$G19,'出荷記録１ 出荷先'!$G:$G,$G$5)*VLOOKUP($G$6,$D:$E,2,FALSE)
)),"")</f>
        <v/>
      </c>
      <c r="P19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出荷先'!$E:$E,$G19,'出荷記録１ 出荷先'!$G:$G,$G$5),
SUMIFS('出荷記録１ 出荷先'!$K:$K,'出荷記録１ 出荷先'!$B:$B,"&gt;="&amp;$G$3,'出荷記録１ 出荷先'!$B:$B,"&lt;="&amp;$G$4,'出荷記録１ 出荷先'!$D:$D,P$8,'出荷記録１ 出荷先'!$E:$E,$G19,'出荷記録１ 出荷先'!$G:$G,$G$5)/SUMIFS('出荷記録１ 出荷先'!$J:$J,'出荷記録１ 出荷先'!$B:$B,"&gt;="&amp;$G$3,'出荷記録１ 出荷先'!$B:$B,"&lt;="&amp;$G$4,'出荷記録１ 出荷先'!$D:$D,P$8,'出荷記録１ 出荷先'!$E:$E,$G19,'出荷記録１ 出荷先'!$G:$G,$G$5)*VLOOKUP($G$6,$D:$E,2,FALSE)
)),"")</f>
        <v/>
      </c>
      <c r="Q19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出荷先'!$E:$E,$G19,'出荷記録１ 出荷先'!$G:$G,$G$5),
SUMIFS('出荷記録１ 出荷先'!$K:$K,'出荷記録１ 出荷先'!$B:$B,"&gt;="&amp;$G$3,'出荷記録１ 出荷先'!$B:$B,"&lt;="&amp;$G$4,'出荷記録１ 出荷先'!$D:$D,Q$8,'出荷記録１ 出荷先'!$E:$E,$G19,'出荷記録１ 出荷先'!$G:$G,$G$5)/SUMIFS('出荷記録１ 出荷先'!$J:$J,'出荷記録１ 出荷先'!$B:$B,"&gt;="&amp;$G$3,'出荷記録１ 出荷先'!$B:$B,"&lt;="&amp;$G$4,'出荷記録１ 出荷先'!$D:$D,Q$8,'出荷記録１ 出荷先'!$E:$E,$G19,'出荷記録１ 出荷先'!$G:$G,$G$5)*VLOOKUP($G$6,$D:$E,2,FALSE)
)),"")</f>
        <v/>
      </c>
      <c r="R19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出荷先'!$E:$E,$G19,'出荷記録１ 出荷先'!$G:$G,$G$5),
SUMIFS('出荷記録１ 出荷先'!$K:$K,'出荷記録１ 出荷先'!$B:$B,"&gt;="&amp;$G$3,'出荷記録１ 出荷先'!$B:$B,"&lt;="&amp;$G$4,'出荷記録１ 出荷先'!$D:$D,R$8,'出荷記録１ 出荷先'!$E:$E,$G19,'出荷記録１ 出荷先'!$G:$G,$G$5)/SUMIFS('出荷記録１ 出荷先'!$J:$J,'出荷記録１ 出荷先'!$B:$B,"&gt;="&amp;$G$3,'出荷記録１ 出荷先'!$B:$B,"&lt;="&amp;$G$4,'出荷記録１ 出荷先'!$D:$D,R$8,'出荷記録１ 出荷先'!$E:$E,$G19,'出荷記録１ 出荷先'!$G:$G,$G$5)*VLOOKUP($G$6,$D:$E,2,FALSE)
)),"")</f>
        <v/>
      </c>
      <c r="S19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出荷先'!$E:$E,$G19,'出荷記録１ 出荷先'!$G:$G,$G$5),
SUMIFS('出荷記録１ 出荷先'!$K:$K,'出荷記録１ 出荷先'!$B:$B,"&gt;="&amp;$G$3,'出荷記録１ 出荷先'!$B:$B,"&lt;="&amp;$G$4,'出荷記録１ 出荷先'!$D:$D,S$8,'出荷記録１ 出荷先'!$E:$E,$G19,'出荷記録１ 出荷先'!$G:$G,$G$5)/SUMIFS('出荷記録１ 出荷先'!$J:$J,'出荷記録１ 出荷先'!$B:$B,"&gt;="&amp;$G$3,'出荷記録１ 出荷先'!$B:$B,"&lt;="&amp;$G$4,'出荷記録１ 出荷先'!$D:$D,S$8,'出荷記録１ 出荷先'!$E:$E,$G19,'出荷記録１ 出荷先'!$G:$G,$G$5)*VLOOKUP($G$6,$D:$E,2,FALSE)
)),"")</f>
        <v/>
      </c>
      <c r="T19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出荷先'!$E:$E,$G19,'出荷記録１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出荷先'!$E:$E,$G19,'出荷記録１ 出荷先'!$G:$G,$G$5),
SUMIFS('出荷記録１ 出荷先'!$K:$K,'出荷記録１ 出荷先'!$B:$B,"&gt;="&amp;$G$3,'出荷記録１ 出荷先'!$B:$B,"&lt;="&amp;$G$4,'出荷記録１ 出荷先'!$D:$D,T$8,'出荷記録１ 出荷先'!$E:$E,$G19,'出荷記録１ 出荷先'!$G:$G,$G$5)/SUMIFS('出荷記録１ 出荷先'!$J:$J,'出荷記録１ 出荷先'!$B:$B,"&gt;="&amp;$G$3,'出荷記録１ 出荷先'!$B:$B,"&lt;="&amp;$G$4,'出荷記録１ 出荷先'!$D:$D,T$8,'出荷記録１ 出荷先'!$E:$E,$G19,'出荷記録１ 出荷先'!$G:$G,$G$5)*VLOOKUP($G$6,$D:$E,2,FALSE)
)),"")</f>
        <v/>
      </c>
    </row>
    <row r="20" spans="6:20" x14ac:dyDescent="0.4">
      <c r="F20">
        <v>11</v>
      </c>
      <c r="G20" s="46"/>
      <c r="H20" s="13" t="str">
        <f>IFERROR(
IF($G$7="単位あたりの数量",
SUMIFS('出荷記録１ 出荷先'!$J:$J,'出荷記録１ 出荷先'!$E:$E,$G20,'出荷記録１ 出荷先'!$G:$G,$G$5,'出荷記録１ 出荷先'!B:B,"&gt;="&amp;$G$3,'出荷記録１ 出荷先'!B:B,"&lt;="&amp;$G$4)/VLOOKUP($G$6,$D:$E,2,FALSE),
IF($G$7="合計金額",
SUMIFS('出荷記録１ 出荷先'!$K:$K,'出荷記録１ 出荷先'!$E:$E,$G20,'出荷記録１ 出荷先'!$G:$G,$G$5,'出荷記録１ 出荷先'!B:B,"&gt;="&amp;$G$3,'出荷記録１ 出荷先'!B:B,"&lt;="&amp;$G$4),
SUMIFS('出荷記録１ 出荷先'!$K:$K,'出荷記録１ 出荷先'!$E:$E,$G20,'出荷記録１ 出荷先'!$G:$G,$G$5,'出荷記録１ 出荷先'!B:B,"&gt;="&amp;$G$3,'出荷記録１ 出荷先'!B:B,"&lt;="&amp;$G$4)/SUMIFS('出荷記録１ 出荷先'!$J:$J,'出荷記録１ 出荷先'!$E:$E,$G20,'出荷記録１ 出荷先'!$G:$G,$G$5,'出荷記録１ 出荷先'!B:B,"&gt;="&amp;$G$3,'出荷記録１ 出荷先'!B:B,"&lt;="&amp;$G$4)*VLOOKUP($G$6,$D:$E,2,FALSE)
)),"")</f>
        <v/>
      </c>
      <c r="I20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出荷先'!$E:$E,$G20,'出荷記録１ 出荷先'!$G:$G,$G$5),
SUMIFS('出荷記録１ 出荷先'!$K:$K,'出荷記録１ 出荷先'!$B:$B,"&gt;="&amp;$G$3,'出荷記録１ 出荷先'!$B:$B,"&lt;="&amp;$G$4,'出荷記録１ 出荷先'!$D:$D,I$8,'出荷記録１ 出荷先'!$E:$E,$G20,'出荷記録１ 出荷先'!$G:$G,$G$5)/SUMIFS('出荷記録１ 出荷先'!$J:$J,'出荷記録１ 出荷先'!$B:$B,"&gt;="&amp;$G$3,'出荷記録１ 出荷先'!$B:$B,"&lt;="&amp;$G$4,'出荷記録１ 出荷先'!$D:$D,I$8,'出荷記録１ 出荷先'!$E:$E,$G20,'出荷記録１ 出荷先'!$G:$G,$G$5)*VLOOKUP($G$6,$D:$E,2,FALSE)
)),"")</f>
        <v/>
      </c>
      <c r="J20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出荷先'!$E:$E,$G20,'出荷記録１ 出荷先'!$G:$G,$G$5),
SUMIFS('出荷記録１ 出荷先'!$K:$K,'出荷記録１ 出荷先'!$B:$B,"&gt;="&amp;$G$3,'出荷記録１ 出荷先'!$B:$B,"&lt;="&amp;$G$4,'出荷記録１ 出荷先'!$D:$D,J$8,'出荷記録１ 出荷先'!$E:$E,$G20,'出荷記録１ 出荷先'!$G:$G,$G$5)/SUMIFS('出荷記録１ 出荷先'!$J:$J,'出荷記録１ 出荷先'!$B:$B,"&gt;="&amp;$G$3,'出荷記録１ 出荷先'!$B:$B,"&lt;="&amp;$G$4,'出荷記録１ 出荷先'!$D:$D,J$8,'出荷記録１ 出荷先'!$E:$E,$G20,'出荷記録１ 出荷先'!$G:$G,$G$5)*VLOOKUP($G$6,$D:$E,2,FALSE)
)),"")</f>
        <v/>
      </c>
      <c r="K20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出荷先'!$E:$E,$G20,'出荷記録１ 出荷先'!$G:$G,$G$5),
SUMIFS('出荷記録１ 出荷先'!$K:$K,'出荷記録１ 出荷先'!$B:$B,"&gt;="&amp;$G$3,'出荷記録１ 出荷先'!$B:$B,"&lt;="&amp;$G$4,'出荷記録１ 出荷先'!$D:$D,K$8,'出荷記録１ 出荷先'!$E:$E,$G20,'出荷記録１ 出荷先'!$G:$G,$G$5)/SUMIFS('出荷記録１ 出荷先'!$J:$J,'出荷記録１ 出荷先'!$B:$B,"&gt;="&amp;$G$3,'出荷記録１ 出荷先'!$B:$B,"&lt;="&amp;$G$4,'出荷記録１ 出荷先'!$D:$D,K$8,'出荷記録１ 出荷先'!$E:$E,$G20,'出荷記録１ 出荷先'!$G:$G,$G$5)*VLOOKUP($G$6,$D:$E,2,FALSE)
)),"")</f>
        <v/>
      </c>
      <c r="L20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出荷先'!$E:$E,$G20,'出荷記録１ 出荷先'!$G:$G,$G$5),
SUMIFS('出荷記録１ 出荷先'!$K:$K,'出荷記録１ 出荷先'!$B:$B,"&gt;="&amp;$G$3,'出荷記録１ 出荷先'!$B:$B,"&lt;="&amp;$G$4,'出荷記録１ 出荷先'!$D:$D,L$8,'出荷記録１ 出荷先'!$E:$E,$G20,'出荷記録１ 出荷先'!$G:$G,$G$5)/SUMIFS('出荷記録１ 出荷先'!$J:$J,'出荷記録１ 出荷先'!$B:$B,"&gt;="&amp;$G$3,'出荷記録１ 出荷先'!$B:$B,"&lt;="&amp;$G$4,'出荷記録１ 出荷先'!$D:$D,L$8,'出荷記録１ 出荷先'!$E:$E,$G20,'出荷記録１ 出荷先'!$G:$G,$G$5)*VLOOKUP($G$6,$D:$E,2,FALSE)
)),"")</f>
        <v/>
      </c>
      <c r="M20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出荷先'!$E:$E,$G20,'出荷記録１ 出荷先'!$G:$G,$G$5),
SUMIFS('出荷記録１ 出荷先'!$K:$K,'出荷記録１ 出荷先'!$B:$B,"&gt;="&amp;$G$3,'出荷記録１ 出荷先'!$B:$B,"&lt;="&amp;$G$4,'出荷記録１ 出荷先'!$D:$D,M$8,'出荷記録１ 出荷先'!$E:$E,$G20,'出荷記録１ 出荷先'!$G:$G,$G$5)/SUMIFS('出荷記録１ 出荷先'!$J:$J,'出荷記録１ 出荷先'!$B:$B,"&gt;="&amp;$G$3,'出荷記録１ 出荷先'!$B:$B,"&lt;="&amp;$G$4,'出荷記録１ 出荷先'!$D:$D,M$8,'出荷記録１ 出荷先'!$E:$E,$G20,'出荷記録１ 出荷先'!$G:$G,$G$5)*VLOOKUP($G$6,$D:$E,2,FALSE)
)),"")</f>
        <v/>
      </c>
      <c r="N20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出荷先'!$E:$E,$G20,'出荷記録１ 出荷先'!$G:$G,$G$5),
SUMIFS('出荷記録１ 出荷先'!$K:$K,'出荷記録１ 出荷先'!$B:$B,"&gt;="&amp;$G$3,'出荷記録１ 出荷先'!$B:$B,"&lt;="&amp;$G$4,'出荷記録１ 出荷先'!$D:$D,N$8,'出荷記録１ 出荷先'!$E:$E,$G20,'出荷記録１ 出荷先'!$G:$G,$G$5)/SUMIFS('出荷記録１ 出荷先'!$J:$J,'出荷記録１ 出荷先'!$B:$B,"&gt;="&amp;$G$3,'出荷記録１ 出荷先'!$B:$B,"&lt;="&amp;$G$4,'出荷記録１ 出荷先'!$D:$D,N$8,'出荷記録１ 出荷先'!$E:$E,$G20,'出荷記録１ 出荷先'!$G:$G,$G$5)*VLOOKUP($G$6,$D:$E,2,FALSE)
)),"")</f>
        <v/>
      </c>
      <c r="O20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出荷先'!$E:$E,$G20,'出荷記録１ 出荷先'!$G:$G,$G$5),
SUMIFS('出荷記録１ 出荷先'!$K:$K,'出荷記録１ 出荷先'!$B:$B,"&gt;="&amp;$G$3,'出荷記録１ 出荷先'!$B:$B,"&lt;="&amp;$G$4,'出荷記録１ 出荷先'!$D:$D,O$8,'出荷記録１ 出荷先'!$E:$E,$G20,'出荷記録１ 出荷先'!$G:$G,$G$5)/SUMIFS('出荷記録１ 出荷先'!$J:$J,'出荷記録１ 出荷先'!$B:$B,"&gt;="&amp;$G$3,'出荷記録１ 出荷先'!$B:$B,"&lt;="&amp;$G$4,'出荷記録１ 出荷先'!$D:$D,O$8,'出荷記録１ 出荷先'!$E:$E,$G20,'出荷記録１ 出荷先'!$G:$G,$G$5)*VLOOKUP($G$6,$D:$E,2,FALSE)
)),"")</f>
        <v/>
      </c>
      <c r="P20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出荷先'!$E:$E,$G20,'出荷記録１ 出荷先'!$G:$G,$G$5),
SUMIFS('出荷記録１ 出荷先'!$K:$K,'出荷記録１ 出荷先'!$B:$B,"&gt;="&amp;$G$3,'出荷記録１ 出荷先'!$B:$B,"&lt;="&amp;$G$4,'出荷記録１ 出荷先'!$D:$D,P$8,'出荷記録１ 出荷先'!$E:$E,$G20,'出荷記録１ 出荷先'!$G:$G,$G$5)/SUMIFS('出荷記録１ 出荷先'!$J:$J,'出荷記録１ 出荷先'!$B:$B,"&gt;="&amp;$G$3,'出荷記録１ 出荷先'!$B:$B,"&lt;="&amp;$G$4,'出荷記録１ 出荷先'!$D:$D,P$8,'出荷記録１ 出荷先'!$E:$E,$G20,'出荷記録１ 出荷先'!$G:$G,$G$5)*VLOOKUP($G$6,$D:$E,2,FALSE)
)),"")</f>
        <v/>
      </c>
      <c r="Q20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出荷先'!$E:$E,$G20,'出荷記録１ 出荷先'!$G:$G,$G$5),
SUMIFS('出荷記録１ 出荷先'!$K:$K,'出荷記録１ 出荷先'!$B:$B,"&gt;="&amp;$G$3,'出荷記録１ 出荷先'!$B:$B,"&lt;="&amp;$G$4,'出荷記録１ 出荷先'!$D:$D,Q$8,'出荷記録１ 出荷先'!$E:$E,$G20,'出荷記録１ 出荷先'!$G:$G,$G$5)/SUMIFS('出荷記録１ 出荷先'!$J:$J,'出荷記録１ 出荷先'!$B:$B,"&gt;="&amp;$G$3,'出荷記録１ 出荷先'!$B:$B,"&lt;="&amp;$G$4,'出荷記録１ 出荷先'!$D:$D,Q$8,'出荷記録１ 出荷先'!$E:$E,$G20,'出荷記録１ 出荷先'!$G:$G,$G$5)*VLOOKUP($G$6,$D:$E,2,FALSE)
)),"")</f>
        <v/>
      </c>
      <c r="R20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出荷先'!$E:$E,$G20,'出荷記録１ 出荷先'!$G:$G,$G$5),
SUMIFS('出荷記録１ 出荷先'!$K:$K,'出荷記録１ 出荷先'!$B:$B,"&gt;="&amp;$G$3,'出荷記録１ 出荷先'!$B:$B,"&lt;="&amp;$G$4,'出荷記録１ 出荷先'!$D:$D,R$8,'出荷記録１ 出荷先'!$E:$E,$G20,'出荷記録１ 出荷先'!$G:$G,$G$5)/SUMIFS('出荷記録１ 出荷先'!$J:$J,'出荷記録１ 出荷先'!$B:$B,"&gt;="&amp;$G$3,'出荷記録１ 出荷先'!$B:$B,"&lt;="&amp;$G$4,'出荷記録１ 出荷先'!$D:$D,R$8,'出荷記録１ 出荷先'!$E:$E,$G20,'出荷記録１ 出荷先'!$G:$G,$G$5)*VLOOKUP($G$6,$D:$E,2,FALSE)
)),"")</f>
        <v/>
      </c>
      <c r="S20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出荷先'!$E:$E,$G20,'出荷記録１ 出荷先'!$G:$G,$G$5),
SUMIFS('出荷記録１ 出荷先'!$K:$K,'出荷記録１ 出荷先'!$B:$B,"&gt;="&amp;$G$3,'出荷記録１ 出荷先'!$B:$B,"&lt;="&amp;$G$4,'出荷記録１ 出荷先'!$D:$D,S$8,'出荷記録１ 出荷先'!$E:$E,$G20,'出荷記録１ 出荷先'!$G:$G,$G$5)/SUMIFS('出荷記録１ 出荷先'!$J:$J,'出荷記録１ 出荷先'!$B:$B,"&gt;="&amp;$G$3,'出荷記録１ 出荷先'!$B:$B,"&lt;="&amp;$G$4,'出荷記録１ 出荷先'!$D:$D,S$8,'出荷記録１ 出荷先'!$E:$E,$G20,'出荷記録１ 出荷先'!$G:$G,$G$5)*VLOOKUP($G$6,$D:$E,2,FALSE)
)),"")</f>
        <v/>
      </c>
      <c r="T20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出荷先'!$E:$E,$G20,'出荷記録１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出荷先'!$E:$E,$G20,'出荷記録１ 出荷先'!$G:$G,$G$5),
SUMIFS('出荷記録１ 出荷先'!$K:$K,'出荷記録１ 出荷先'!$B:$B,"&gt;="&amp;$G$3,'出荷記録１ 出荷先'!$B:$B,"&lt;="&amp;$G$4,'出荷記録１ 出荷先'!$D:$D,T$8,'出荷記録１ 出荷先'!$E:$E,$G20,'出荷記録１ 出荷先'!$G:$G,$G$5)/SUMIFS('出荷記録１ 出荷先'!$J:$J,'出荷記録１ 出荷先'!$B:$B,"&gt;="&amp;$G$3,'出荷記録１ 出荷先'!$B:$B,"&lt;="&amp;$G$4,'出荷記録１ 出荷先'!$D:$D,T$8,'出荷記録１ 出荷先'!$E:$E,$G20,'出荷記録１ 出荷先'!$G:$G,$G$5)*VLOOKUP($G$6,$D:$E,2,FALSE)
)),"")</f>
        <v/>
      </c>
    </row>
    <row r="21" spans="6:20" x14ac:dyDescent="0.4">
      <c r="F21">
        <v>12</v>
      </c>
      <c r="G21" s="46"/>
      <c r="H21" s="13" t="str">
        <f>IFERROR(
IF($G$7="単位あたりの数量",
SUMIFS('出荷記録１ 出荷先'!$J:$J,'出荷記録１ 出荷先'!$E:$E,$G21,'出荷記録１ 出荷先'!$G:$G,$G$5,'出荷記録１ 出荷先'!B:B,"&gt;="&amp;$G$3,'出荷記録１ 出荷先'!B:B,"&lt;="&amp;$G$4)/VLOOKUP($G$6,$D:$E,2,FALSE),
IF($G$7="合計金額",
SUMIFS('出荷記録１ 出荷先'!$K:$K,'出荷記録１ 出荷先'!$E:$E,$G21,'出荷記録１ 出荷先'!$G:$G,$G$5,'出荷記録１ 出荷先'!B:B,"&gt;="&amp;$G$3,'出荷記録１ 出荷先'!B:B,"&lt;="&amp;$G$4),
SUMIFS('出荷記録１ 出荷先'!$K:$K,'出荷記録１ 出荷先'!$E:$E,$G21,'出荷記録１ 出荷先'!$G:$G,$G$5,'出荷記録１ 出荷先'!B:B,"&gt;="&amp;$G$3,'出荷記録１ 出荷先'!B:B,"&lt;="&amp;$G$4)/SUMIFS('出荷記録１ 出荷先'!$J:$J,'出荷記録１ 出荷先'!$E:$E,$G21,'出荷記録１ 出荷先'!$G:$G,$G$5,'出荷記録１ 出荷先'!B:B,"&gt;="&amp;$G$3,'出荷記録１ 出荷先'!B:B,"&lt;="&amp;$G$4)*VLOOKUP($G$6,$D:$E,2,FALSE)
)),"")</f>
        <v/>
      </c>
      <c r="I21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出荷先'!$E:$E,$G21,'出荷記録１ 出荷先'!$G:$G,$G$5),
SUMIFS('出荷記録１ 出荷先'!$K:$K,'出荷記録１ 出荷先'!$B:$B,"&gt;="&amp;$G$3,'出荷記録１ 出荷先'!$B:$B,"&lt;="&amp;$G$4,'出荷記録１ 出荷先'!$D:$D,I$8,'出荷記録１ 出荷先'!$E:$E,$G21,'出荷記録１ 出荷先'!$G:$G,$G$5)/SUMIFS('出荷記録１ 出荷先'!$J:$J,'出荷記録１ 出荷先'!$B:$B,"&gt;="&amp;$G$3,'出荷記録１ 出荷先'!$B:$B,"&lt;="&amp;$G$4,'出荷記録１ 出荷先'!$D:$D,I$8,'出荷記録１ 出荷先'!$E:$E,$G21,'出荷記録１ 出荷先'!$G:$G,$G$5)*VLOOKUP($G$6,$D:$E,2,FALSE)
)),"")</f>
        <v/>
      </c>
      <c r="J21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出荷先'!$E:$E,$G21,'出荷記録１ 出荷先'!$G:$G,$G$5),
SUMIFS('出荷記録１ 出荷先'!$K:$K,'出荷記録１ 出荷先'!$B:$B,"&gt;="&amp;$G$3,'出荷記録１ 出荷先'!$B:$B,"&lt;="&amp;$G$4,'出荷記録１ 出荷先'!$D:$D,J$8,'出荷記録１ 出荷先'!$E:$E,$G21,'出荷記録１ 出荷先'!$G:$G,$G$5)/SUMIFS('出荷記録１ 出荷先'!$J:$J,'出荷記録１ 出荷先'!$B:$B,"&gt;="&amp;$G$3,'出荷記録１ 出荷先'!$B:$B,"&lt;="&amp;$G$4,'出荷記録１ 出荷先'!$D:$D,J$8,'出荷記録１ 出荷先'!$E:$E,$G21,'出荷記録１ 出荷先'!$G:$G,$G$5)*VLOOKUP($G$6,$D:$E,2,FALSE)
)),"")</f>
        <v/>
      </c>
      <c r="K21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出荷先'!$E:$E,$G21,'出荷記録１ 出荷先'!$G:$G,$G$5),
SUMIFS('出荷記録１ 出荷先'!$K:$K,'出荷記録１ 出荷先'!$B:$B,"&gt;="&amp;$G$3,'出荷記録１ 出荷先'!$B:$B,"&lt;="&amp;$G$4,'出荷記録１ 出荷先'!$D:$D,K$8,'出荷記録１ 出荷先'!$E:$E,$G21,'出荷記録１ 出荷先'!$G:$G,$G$5)/SUMIFS('出荷記録１ 出荷先'!$J:$J,'出荷記録１ 出荷先'!$B:$B,"&gt;="&amp;$G$3,'出荷記録１ 出荷先'!$B:$B,"&lt;="&amp;$G$4,'出荷記録１ 出荷先'!$D:$D,K$8,'出荷記録１ 出荷先'!$E:$E,$G21,'出荷記録１ 出荷先'!$G:$G,$G$5)*VLOOKUP($G$6,$D:$E,2,FALSE)
)),"")</f>
        <v/>
      </c>
      <c r="L21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出荷先'!$E:$E,$G21,'出荷記録１ 出荷先'!$G:$G,$G$5),
SUMIFS('出荷記録１ 出荷先'!$K:$K,'出荷記録１ 出荷先'!$B:$B,"&gt;="&amp;$G$3,'出荷記録１ 出荷先'!$B:$B,"&lt;="&amp;$G$4,'出荷記録１ 出荷先'!$D:$D,L$8,'出荷記録１ 出荷先'!$E:$E,$G21,'出荷記録１ 出荷先'!$G:$G,$G$5)/SUMIFS('出荷記録１ 出荷先'!$J:$J,'出荷記録１ 出荷先'!$B:$B,"&gt;="&amp;$G$3,'出荷記録１ 出荷先'!$B:$B,"&lt;="&amp;$G$4,'出荷記録１ 出荷先'!$D:$D,L$8,'出荷記録１ 出荷先'!$E:$E,$G21,'出荷記録１ 出荷先'!$G:$G,$G$5)*VLOOKUP($G$6,$D:$E,2,FALSE)
)),"")</f>
        <v/>
      </c>
      <c r="M21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出荷先'!$E:$E,$G21,'出荷記録１ 出荷先'!$G:$G,$G$5),
SUMIFS('出荷記録１ 出荷先'!$K:$K,'出荷記録１ 出荷先'!$B:$B,"&gt;="&amp;$G$3,'出荷記録１ 出荷先'!$B:$B,"&lt;="&amp;$G$4,'出荷記録１ 出荷先'!$D:$D,M$8,'出荷記録１ 出荷先'!$E:$E,$G21,'出荷記録１ 出荷先'!$G:$G,$G$5)/SUMIFS('出荷記録１ 出荷先'!$J:$J,'出荷記録１ 出荷先'!$B:$B,"&gt;="&amp;$G$3,'出荷記録１ 出荷先'!$B:$B,"&lt;="&amp;$G$4,'出荷記録１ 出荷先'!$D:$D,M$8,'出荷記録１ 出荷先'!$E:$E,$G21,'出荷記録１ 出荷先'!$G:$G,$G$5)*VLOOKUP($G$6,$D:$E,2,FALSE)
)),"")</f>
        <v/>
      </c>
      <c r="N21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出荷先'!$E:$E,$G21,'出荷記録１ 出荷先'!$G:$G,$G$5),
SUMIFS('出荷記録１ 出荷先'!$K:$K,'出荷記録１ 出荷先'!$B:$B,"&gt;="&amp;$G$3,'出荷記録１ 出荷先'!$B:$B,"&lt;="&amp;$G$4,'出荷記録１ 出荷先'!$D:$D,N$8,'出荷記録１ 出荷先'!$E:$E,$G21,'出荷記録１ 出荷先'!$G:$G,$G$5)/SUMIFS('出荷記録１ 出荷先'!$J:$J,'出荷記録１ 出荷先'!$B:$B,"&gt;="&amp;$G$3,'出荷記録１ 出荷先'!$B:$B,"&lt;="&amp;$G$4,'出荷記録１ 出荷先'!$D:$D,N$8,'出荷記録１ 出荷先'!$E:$E,$G21,'出荷記録１ 出荷先'!$G:$G,$G$5)*VLOOKUP($G$6,$D:$E,2,FALSE)
)),"")</f>
        <v/>
      </c>
      <c r="O21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出荷先'!$E:$E,$G21,'出荷記録１ 出荷先'!$G:$G,$G$5),
SUMIFS('出荷記録１ 出荷先'!$K:$K,'出荷記録１ 出荷先'!$B:$B,"&gt;="&amp;$G$3,'出荷記録１ 出荷先'!$B:$B,"&lt;="&amp;$G$4,'出荷記録１ 出荷先'!$D:$D,O$8,'出荷記録１ 出荷先'!$E:$E,$G21,'出荷記録１ 出荷先'!$G:$G,$G$5)/SUMIFS('出荷記録１ 出荷先'!$J:$J,'出荷記録１ 出荷先'!$B:$B,"&gt;="&amp;$G$3,'出荷記録１ 出荷先'!$B:$B,"&lt;="&amp;$G$4,'出荷記録１ 出荷先'!$D:$D,O$8,'出荷記録１ 出荷先'!$E:$E,$G21,'出荷記録１ 出荷先'!$G:$G,$G$5)*VLOOKUP($G$6,$D:$E,2,FALSE)
)),"")</f>
        <v/>
      </c>
      <c r="P21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出荷先'!$E:$E,$G21,'出荷記録１ 出荷先'!$G:$G,$G$5),
SUMIFS('出荷記録１ 出荷先'!$K:$K,'出荷記録１ 出荷先'!$B:$B,"&gt;="&amp;$G$3,'出荷記録１ 出荷先'!$B:$B,"&lt;="&amp;$G$4,'出荷記録１ 出荷先'!$D:$D,P$8,'出荷記録１ 出荷先'!$E:$E,$G21,'出荷記録１ 出荷先'!$G:$G,$G$5)/SUMIFS('出荷記録１ 出荷先'!$J:$J,'出荷記録１ 出荷先'!$B:$B,"&gt;="&amp;$G$3,'出荷記録１ 出荷先'!$B:$B,"&lt;="&amp;$G$4,'出荷記録１ 出荷先'!$D:$D,P$8,'出荷記録１ 出荷先'!$E:$E,$G21,'出荷記録１ 出荷先'!$G:$G,$G$5)*VLOOKUP($G$6,$D:$E,2,FALSE)
)),"")</f>
        <v/>
      </c>
      <c r="Q21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出荷先'!$E:$E,$G21,'出荷記録１ 出荷先'!$G:$G,$G$5),
SUMIFS('出荷記録１ 出荷先'!$K:$K,'出荷記録１ 出荷先'!$B:$B,"&gt;="&amp;$G$3,'出荷記録１ 出荷先'!$B:$B,"&lt;="&amp;$G$4,'出荷記録１ 出荷先'!$D:$D,Q$8,'出荷記録１ 出荷先'!$E:$E,$G21,'出荷記録１ 出荷先'!$G:$G,$G$5)/SUMIFS('出荷記録１ 出荷先'!$J:$J,'出荷記録１ 出荷先'!$B:$B,"&gt;="&amp;$G$3,'出荷記録１ 出荷先'!$B:$B,"&lt;="&amp;$G$4,'出荷記録１ 出荷先'!$D:$D,Q$8,'出荷記録１ 出荷先'!$E:$E,$G21,'出荷記録１ 出荷先'!$G:$G,$G$5)*VLOOKUP($G$6,$D:$E,2,FALSE)
)),"")</f>
        <v/>
      </c>
      <c r="R21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出荷先'!$E:$E,$G21,'出荷記録１ 出荷先'!$G:$G,$G$5),
SUMIFS('出荷記録１ 出荷先'!$K:$K,'出荷記録１ 出荷先'!$B:$B,"&gt;="&amp;$G$3,'出荷記録１ 出荷先'!$B:$B,"&lt;="&amp;$G$4,'出荷記録１ 出荷先'!$D:$D,R$8,'出荷記録１ 出荷先'!$E:$E,$G21,'出荷記録１ 出荷先'!$G:$G,$G$5)/SUMIFS('出荷記録１ 出荷先'!$J:$J,'出荷記録１ 出荷先'!$B:$B,"&gt;="&amp;$G$3,'出荷記録１ 出荷先'!$B:$B,"&lt;="&amp;$G$4,'出荷記録１ 出荷先'!$D:$D,R$8,'出荷記録１ 出荷先'!$E:$E,$G21,'出荷記録１ 出荷先'!$G:$G,$G$5)*VLOOKUP($G$6,$D:$E,2,FALSE)
)),"")</f>
        <v/>
      </c>
      <c r="S21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出荷先'!$E:$E,$G21,'出荷記録１ 出荷先'!$G:$G,$G$5),
SUMIFS('出荷記録１ 出荷先'!$K:$K,'出荷記録１ 出荷先'!$B:$B,"&gt;="&amp;$G$3,'出荷記録１ 出荷先'!$B:$B,"&lt;="&amp;$G$4,'出荷記録１ 出荷先'!$D:$D,S$8,'出荷記録１ 出荷先'!$E:$E,$G21,'出荷記録１ 出荷先'!$G:$G,$G$5)/SUMIFS('出荷記録１ 出荷先'!$J:$J,'出荷記録１ 出荷先'!$B:$B,"&gt;="&amp;$G$3,'出荷記録１ 出荷先'!$B:$B,"&lt;="&amp;$G$4,'出荷記録１ 出荷先'!$D:$D,S$8,'出荷記録１ 出荷先'!$E:$E,$G21,'出荷記録１ 出荷先'!$G:$G,$G$5)*VLOOKUP($G$6,$D:$E,2,FALSE)
)),"")</f>
        <v/>
      </c>
      <c r="T21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出荷先'!$E:$E,$G21,'出荷記録１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出荷先'!$E:$E,$G21,'出荷記録１ 出荷先'!$G:$G,$G$5),
SUMIFS('出荷記録１ 出荷先'!$K:$K,'出荷記録１ 出荷先'!$B:$B,"&gt;="&amp;$G$3,'出荷記録１ 出荷先'!$B:$B,"&lt;="&amp;$G$4,'出荷記録１ 出荷先'!$D:$D,T$8,'出荷記録１ 出荷先'!$E:$E,$G21,'出荷記録１ 出荷先'!$G:$G,$G$5)/SUMIFS('出荷記録１ 出荷先'!$J:$J,'出荷記録１ 出荷先'!$B:$B,"&gt;="&amp;$G$3,'出荷記録１ 出荷先'!$B:$B,"&lt;="&amp;$G$4,'出荷記録１ 出荷先'!$D:$D,T$8,'出荷記録１ 出荷先'!$E:$E,$G21,'出荷記録１ 出荷先'!$G:$G,$G$5)*VLOOKUP($G$6,$D:$E,2,FALSE)
)),"")</f>
        <v/>
      </c>
    </row>
    <row r="22" spans="6:20" x14ac:dyDescent="0.4">
      <c r="F22">
        <v>13</v>
      </c>
      <c r="G22" s="46"/>
      <c r="H22" s="13" t="str">
        <f>IFERROR(
IF($G$7="単位あたりの数量",
SUMIFS('出荷記録１ 出荷先'!$J:$J,'出荷記録１ 出荷先'!$E:$E,$G22,'出荷記録１ 出荷先'!$G:$G,$G$5,'出荷記録１ 出荷先'!B:B,"&gt;="&amp;$G$3,'出荷記録１ 出荷先'!B:B,"&lt;="&amp;$G$4)/VLOOKUP($G$6,$D:$E,2,FALSE),
IF($G$7="合計金額",
SUMIFS('出荷記録１ 出荷先'!$K:$K,'出荷記録１ 出荷先'!$E:$E,$G22,'出荷記録１ 出荷先'!$G:$G,$G$5,'出荷記録１ 出荷先'!B:B,"&gt;="&amp;$G$3,'出荷記録１ 出荷先'!B:B,"&lt;="&amp;$G$4),
SUMIFS('出荷記録１ 出荷先'!$K:$K,'出荷記録１ 出荷先'!$E:$E,$G22,'出荷記録１ 出荷先'!$G:$G,$G$5,'出荷記録１ 出荷先'!B:B,"&gt;="&amp;$G$3,'出荷記録１ 出荷先'!B:B,"&lt;="&amp;$G$4)/SUMIFS('出荷記録１ 出荷先'!$J:$J,'出荷記録１ 出荷先'!$E:$E,$G22,'出荷記録１ 出荷先'!$G:$G,$G$5,'出荷記録１ 出荷先'!B:B,"&gt;="&amp;$G$3,'出荷記録１ 出荷先'!B:B,"&lt;="&amp;$G$4)*VLOOKUP($G$6,$D:$E,2,FALSE)
)),"")</f>
        <v/>
      </c>
      <c r="I22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出荷先'!$E:$E,$G22,'出荷記録１ 出荷先'!$G:$G,$G$5),
SUMIFS('出荷記録１ 出荷先'!$K:$K,'出荷記録１ 出荷先'!$B:$B,"&gt;="&amp;$G$3,'出荷記録１ 出荷先'!$B:$B,"&lt;="&amp;$G$4,'出荷記録１ 出荷先'!$D:$D,I$8,'出荷記録１ 出荷先'!$E:$E,$G22,'出荷記録１ 出荷先'!$G:$G,$G$5)/SUMIFS('出荷記録１ 出荷先'!$J:$J,'出荷記録１ 出荷先'!$B:$B,"&gt;="&amp;$G$3,'出荷記録１ 出荷先'!$B:$B,"&lt;="&amp;$G$4,'出荷記録１ 出荷先'!$D:$D,I$8,'出荷記録１ 出荷先'!$E:$E,$G22,'出荷記録１ 出荷先'!$G:$G,$G$5)*VLOOKUP($G$6,$D:$E,2,FALSE)
)),"")</f>
        <v/>
      </c>
      <c r="J22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出荷先'!$E:$E,$G22,'出荷記録１ 出荷先'!$G:$G,$G$5),
SUMIFS('出荷記録１ 出荷先'!$K:$K,'出荷記録１ 出荷先'!$B:$B,"&gt;="&amp;$G$3,'出荷記録１ 出荷先'!$B:$B,"&lt;="&amp;$G$4,'出荷記録１ 出荷先'!$D:$D,J$8,'出荷記録１ 出荷先'!$E:$E,$G22,'出荷記録１ 出荷先'!$G:$G,$G$5)/SUMIFS('出荷記録１ 出荷先'!$J:$J,'出荷記録１ 出荷先'!$B:$B,"&gt;="&amp;$G$3,'出荷記録１ 出荷先'!$B:$B,"&lt;="&amp;$G$4,'出荷記録１ 出荷先'!$D:$D,J$8,'出荷記録１ 出荷先'!$E:$E,$G22,'出荷記録１ 出荷先'!$G:$G,$G$5)*VLOOKUP($G$6,$D:$E,2,FALSE)
)),"")</f>
        <v/>
      </c>
      <c r="K22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出荷先'!$E:$E,$G22,'出荷記録１ 出荷先'!$G:$G,$G$5),
SUMIFS('出荷記録１ 出荷先'!$K:$K,'出荷記録１ 出荷先'!$B:$B,"&gt;="&amp;$G$3,'出荷記録１ 出荷先'!$B:$B,"&lt;="&amp;$G$4,'出荷記録１ 出荷先'!$D:$D,K$8,'出荷記録１ 出荷先'!$E:$E,$G22,'出荷記録１ 出荷先'!$G:$G,$G$5)/SUMIFS('出荷記録１ 出荷先'!$J:$J,'出荷記録１ 出荷先'!$B:$B,"&gt;="&amp;$G$3,'出荷記録１ 出荷先'!$B:$B,"&lt;="&amp;$G$4,'出荷記録１ 出荷先'!$D:$D,K$8,'出荷記録１ 出荷先'!$E:$E,$G22,'出荷記録１ 出荷先'!$G:$G,$G$5)*VLOOKUP($G$6,$D:$E,2,FALSE)
)),"")</f>
        <v/>
      </c>
      <c r="L22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出荷先'!$E:$E,$G22,'出荷記録１ 出荷先'!$G:$G,$G$5),
SUMIFS('出荷記録１ 出荷先'!$K:$K,'出荷記録１ 出荷先'!$B:$B,"&gt;="&amp;$G$3,'出荷記録１ 出荷先'!$B:$B,"&lt;="&amp;$G$4,'出荷記録１ 出荷先'!$D:$D,L$8,'出荷記録１ 出荷先'!$E:$E,$G22,'出荷記録１ 出荷先'!$G:$G,$G$5)/SUMIFS('出荷記録１ 出荷先'!$J:$J,'出荷記録１ 出荷先'!$B:$B,"&gt;="&amp;$G$3,'出荷記録１ 出荷先'!$B:$B,"&lt;="&amp;$G$4,'出荷記録１ 出荷先'!$D:$D,L$8,'出荷記録１ 出荷先'!$E:$E,$G22,'出荷記録１ 出荷先'!$G:$G,$G$5)*VLOOKUP($G$6,$D:$E,2,FALSE)
)),"")</f>
        <v/>
      </c>
      <c r="M22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出荷先'!$E:$E,$G22,'出荷記録１ 出荷先'!$G:$G,$G$5),
SUMIFS('出荷記録１ 出荷先'!$K:$K,'出荷記録１ 出荷先'!$B:$B,"&gt;="&amp;$G$3,'出荷記録１ 出荷先'!$B:$B,"&lt;="&amp;$G$4,'出荷記録１ 出荷先'!$D:$D,M$8,'出荷記録１ 出荷先'!$E:$E,$G22,'出荷記録１ 出荷先'!$G:$G,$G$5)/SUMIFS('出荷記録１ 出荷先'!$J:$J,'出荷記録１ 出荷先'!$B:$B,"&gt;="&amp;$G$3,'出荷記録１ 出荷先'!$B:$B,"&lt;="&amp;$G$4,'出荷記録１ 出荷先'!$D:$D,M$8,'出荷記録１ 出荷先'!$E:$E,$G22,'出荷記録１ 出荷先'!$G:$G,$G$5)*VLOOKUP($G$6,$D:$E,2,FALSE)
)),"")</f>
        <v/>
      </c>
      <c r="N22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出荷先'!$E:$E,$G22,'出荷記録１ 出荷先'!$G:$G,$G$5),
SUMIFS('出荷記録１ 出荷先'!$K:$K,'出荷記録１ 出荷先'!$B:$B,"&gt;="&amp;$G$3,'出荷記録１ 出荷先'!$B:$B,"&lt;="&amp;$G$4,'出荷記録１ 出荷先'!$D:$D,N$8,'出荷記録１ 出荷先'!$E:$E,$G22,'出荷記録１ 出荷先'!$G:$G,$G$5)/SUMIFS('出荷記録１ 出荷先'!$J:$J,'出荷記録１ 出荷先'!$B:$B,"&gt;="&amp;$G$3,'出荷記録１ 出荷先'!$B:$B,"&lt;="&amp;$G$4,'出荷記録１ 出荷先'!$D:$D,N$8,'出荷記録１ 出荷先'!$E:$E,$G22,'出荷記録１ 出荷先'!$G:$G,$G$5)*VLOOKUP($G$6,$D:$E,2,FALSE)
)),"")</f>
        <v/>
      </c>
      <c r="O22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出荷先'!$E:$E,$G22,'出荷記録１ 出荷先'!$G:$G,$G$5),
SUMIFS('出荷記録１ 出荷先'!$K:$K,'出荷記録１ 出荷先'!$B:$B,"&gt;="&amp;$G$3,'出荷記録１ 出荷先'!$B:$B,"&lt;="&amp;$G$4,'出荷記録１ 出荷先'!$D:$D,O$8,'出荷記録１ 出荷先'!$E:$E,$G22,'出荷記録１ 出荷先'!$G:$G,$G$5)/SUMIFS('出荷記録１ 出荷先'!$J:$J,'出荷記録１ 出荷先'!$B:$B,"&gt;="&amp;$G$3,'出荷記録１ 出荷先'!$B:$B,"&lt;="&amp;$G$4,'出荷記録１ 出荷先'!$D:$D,O$8,'出荷記録１ 出荷先'!$E:$E,$G22,'出荷記録１ 出荷先'!$G:$G,$G$5)*VLOOKUP($G$6,$D:$E,2,FALSE)
)),"")</f>
        <v/>
      </c>
      <c r="P22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出荷先'!$E:$E,$G22,'出荷記録１ 出荷先'!$G:$G,$G$5),
SUMIFS('出荷記録１ 出荷先'!$K:$K,'出荷記録１ 出荷先'!$B:$B,"&gt;="&amp;$G$3,'出荷記録１ 出荷先'!$B:$B,"&lt;="&amp;$G$4,'出荷記録１ 出荷先'!$D:$D,P$8,'出荷記録１ 出荷先'!$E:$E,$G22,'出荷記録１ 出荷先'!$G:$G,$G$5)/SUMIFS('出荷記録１ 出荷先'!$J:$J,'出荷記録１ 出荷先'!$B:$B,"&gt;="&amp;$G$3,'出荷記録１ 出荷先'!$B:$B,"&lt;="&amp;$G$4,'出荷記録１ 出荷先'!$D:$D,P$8,'出荷記録１ 出荷先'!$E:$E,$G22,'出荷記録１ 出荷先'!$G:$G,$G$5)*VLOOKUP($G$6,$D:$E,2,FALSE)
)),"")</f>
        <v/>
      </c>
      <c r="Q22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出荷先'!$E:$E,$G22,'出荷記録１ 出荷先'!$G:$G,$G$5),
SUMIFS('出荷記録１ 出荷先'!$K:$K,'出荷記録１ 出荷先'!$B:$B,"&gt;="&amp;$G$3,'出荷記録１ 出荷先'!$B:$B,"&lt;="&amp;$G$4,'出荷記録１ 出荷先'!$D:$D,Q$8,'出荷記録１ 出荷先'!$E:$E,$G22,'出荷記録１ 出荷先'!$G:$G,$G$5)/SUMIFS('出荷記録１ 出荷先'!$J:$J,'出荷記録１ 出荷先'!$B:$B,"&gt;="&amp;$G$3,'出荷記録１ 出荷先'!$B:$B,"&lt;="&amp;$G$4,'出荷記録１ 出荷先'!$D:$D,Q$8,'出荷記録１ 出荷先'!$E:$E,$G22,'出荷記録１ 出荷先'!$G:$G,$G$5)*VLOOKUP($G$6,$D:$E,2,FALSE)
)),"")</f>
        <v/>
      </c>
      <c r="R22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出荷先'!$E:$E,$G22,'出荷記録１ 出荷先'!$G:$G,$G$5),
SUMIFS('出荷記録１ 出荷先'!$K:$K,'出荷記録１ 出荷先'!$B:$B,"&gt;="&amp;$G$3,'出荷記録１ 出荷先'!$B:$B,"&lt;="&amp;$G$4,'出荷記録１ 出荷先'!$D:$D,R$8,'出荷記録１ 出荷先'!$E:$E,$G22,'出荷記録１ 出荷先'!$G:$G,$G$5)/SUMIFS('出荷記録１ 出荷先'!$J:$J,'出荷記録１ 出荷先'!$B:$B,"&gt;="&amp;$G$3,'出荷記録１ 出荷先'!$B:$B,"&lt;="&amp;$G$4,'出荷記録１ 出荷先'!$D:$D,R$8,'出荷記録１ 出荷先'!$E:$E,$G22,'出荷記録１ 出荷先'!$G:$G,$G$5)*VLOOKUP($G$6,$D:$E,2,FALSE)
)),"")</f>
        <v/>
      </c>
      <c r="S22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出荷先'!$E:$E,$G22,'出荷記録１ 出荷先'!$G:$G,$G$5),
SUMIFS('出荷記録１ 出荷先'!$K:$K,'出荷記録１ 出荷先'!$B:$B,"&gt;="&amp;$G$3,'出荷記録１ 出荷先'!$B:$B,"&lt;="&amp;$G$4,'出荷記録１ 出荷先'!$D:$D,S$8,'出荷記録１ 出荷先'!$E:$E,$G22,'出荷記録１ 出荷先'!$G:$G,$G$5)/SUMIFS('出荷記録１ 出荷先'!$J:$J,'出荷記録１ 出荷先'!$B:$B,"&gt;="&amp;$G$3,'出荷記録１ 出荷先'!$B:$B,"&lt;="&amp;$G$4,'出荷記録１ 出荷先'!$D:$D,S$8,'出荷記録１ 出荷先'!$E:$E,$G22,'出荷記録１ 出荷先'!$G:$G,$G$5)*VLOOKUP($G$6,$D:$E,2,FALSE)
)),"")</f>
        <v/>
      </c>
      <c r="T22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出荷先'!$E:$E,$G22,'出荷記録１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出荷先'!$E:$E,$G22,'出荷記録１ 出荷先'!$G:$G,$G$5),
SUMIFS('出荷記録１ 出荷先'!$K:$K,'出荷記録１ 出荷先'!$B:$B,"&gt;="&amp;$G$3,'出荷記録１ 出荷先'!$B:$B,"&lt;="&amp;$G$4,'出荷記録１ 出荷先'!$D:$D,T$8,'出荷記録１ 出荷先'!$E:$E,$G22,'出荷記録１ 出荷先'!$G:$G,$G$5)/SUMIFS('出荷記録１ 出荷先'!$J:$J,'出荷記録１ 出荷先'!$B:$B,"&gt;="&amp;$G$3,'出荷記録１ 出荷先'!$B:$B,"&lt;="&amp;$G$4,'出荷記録１ 出荷先'!$D:$D,T$8,'出荷記録１ 出荷先'!$E:$E,$G22,'出荷記録１ 出荷先'!$G:$G,$G$5)*VLOOKUP($G$6,$D:$E,2,FALSE)
)),"")</f>
        <v/>
      </c>
    </row>
    <row r="23" spans="6:20" x14ac:dyDescent="0.4">
      <c r="F23">
        <v>14</v>
      </c>
      <c r="G23" s="46"/>
      <c r="H23" s="13" t="str">
        <f>IFERROR(
IF($G$7="単位あたりの数量",
SUMIFS('出荷記録１ 出荷先'!$J:$J,'出荷記録１ 出荷先'!$E:$E,$G23,'出荷記録１ 出荷先'!$G:$G,$G$5,'出荷記録１ 出荷先'!B:B,"&gt;="&amp;$G$3,'出荷記録１ 出荷先'!B:B,"&lt;="&amp;$G$4)/VLOOKUP($G$6,$D:$E,2,FALSE),
IF($G$7="合計金額",
SUMIFS('出荷記録１ 出荷先'!$K:$K,'出荷記録１ 出荷先'!$E:$E,$G23,'出荷記録１ 出荷先'!$G:$G,$G$5,'出荷記録１ 出荷先'!B:B,"&gt;="&amp;$G$3,'出荷記録１ 出荷先'!B:B,"&lt;="&amp;$G$4),
SUMIFS('出荷記録１ 出荷先'!$K:$K,'出荷記録１ 出荷先'!$E:$E,$G23,'出荷記録１ 出荷先'!$G:$G,$G$5,'出荷記録１ 出荷先'!B:B,"&gt;="&amp;$G$3,'出荷記録１ 出荷先'!B:B,"&lt;="&amp;$G$4)/SUMIFS('出荷記録１ 出荷先'!$J:$J,'出荷記録１ 出荷先'!$E:$E,$G23,'出荷記録１ 出荷先'!$G:$G,$G$5,'出荷記録１ 出荷先'!B:B,"&gt;="&amp;$G$3,'出荷記録１ 出荷先'!B:B,"&lt;="&amp;$G$4)*VLOOKUP($G$6,$D:$E,2,FALSE)
)),"")</f>
        <v/>
      </c>
      <c r="I23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出荷先'!$E:$E,$G23,'出荷記録１ 出荷先'!$G:$G,$G$5),
SUMIFS('出荷記録１ 出荷先'!$K:$K,'出荷記録１ 出荷先'!$B:$B,"&gt;="&amp;$G$3,'出荷記録１ 出荷先'!$B:$B,"&lt;="&amp;$G$4,'出荷記録１ 出荷先'!$D:$D,I$8,'出荷記録１ 出荷先'!$E:$E,$G23,'出荷記録１ 出荷先'!$G:$G,$G$5)/SUMIFS('出荷記録１ 出荷先'!$J:$J,'出荷記録１ 出荷先'!$B:$B,"&gt;="&amp;$G$3,'出荷記録１ 出荷先'!$B:$B,"&lt;="&amp;$G$4,'出荷記録１ 出荷先'!$D:$D,I$8,'出荷記録１ 出荷先'!$E:$E,$G23,'出荷記録１ 出荷先'!$G:$G,$G$5)*VLOOKUP($G$6,$D:$E,2,FALSE)
)),"")</f>
        <v/>
      </c>
      <c r="J23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出荷先'!$E:$E,$G23,'出荷記録１ 出荷先'!$G:$G,$G$5),
SUMIFS('出荷記録１ 出荷先'!$K:$K,'出荷記録１ 出荷先'!$B:$B,"&gt;="&amp;$G$3,'出荷記録１ 出荷先'!$B:$B,"&lt;="&amp;$G$4,'出荷記録１ 出荷先'!$D:$D,J$8,'出荷記録１ 出荷先'!$E:$E,$G23,'出荷記録１ 出荷先'!$G:$G,$G$5)/SUMIFS('出荷記録１ 出荷先'!$J:$J,'出荷記録１ 出荷先'!$B:$B,"&gt;="&amp;$G$3,'出荷記録１ 出荷先'!$B:$B,"&lt;="&amp;$G$4,'出荷記録１ 出荷先'!$D:$D,J$8,'出荷記録１ 出荷先'!$E:$E,$G23,'出荷記録１ 出荷先'!$G:$G,$G$5)*VLOOKUP($G$6,$D:$E,2,FALSE)
)),"")</f>
        <v/>
      </c>
      <c r="K23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出荷先'!$E:$E,$G23,'出荷記録１ 出荷先'!$G:$G,$G$5),
SUMIFS('出荷記録１ 出荷先'!$K:$K,'出荷記録１ 出荷先'!$B:$B,"&gt;="&amp;$G$3,'出荷記録１ 出荷先'!$B:$B,"&lt;="&amp;$G$4,'出荷記録１ 出荷先'!$D:$D,K$8,'出荷記録１ 出荷先'!$E:$E,$G23,'出荷記録１ 出荷先'!$G:$G,$G$5)/SUMIFS('出荷記録１ 出荷先'!$J:$J,'出荷記録１ 出荷先'!$B:$B,"&gt;="&amp;$G$3,'出荷記録１ 出荷先'!$B:$B,"&lt;="&amp;$G$4,'出荷記録１ 出荷先'!$D:$D,K$8,'出荷記録１ 出荷先'!$E:$E,$G23,'出荷記録１ 出荷先'!$G:$G,$G$5)*VLOOKUP($G$6,$D:$E,2,FALSE)
)),"")</f>
        <v/>
      </c>
      <c r="L23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出荷先'!$E:$E,$G23,'出荷記録１ 出荷先'!$G:$G,$G$5),
SUMIFS('出荷記録１ 出荷先'!$K:$K,'出荷記録１ 出荷先'!$B:$B,"&gt;="&amp;$G$3,'出荷記録１ 出荷先'!$B:$B,"&lt;="&amp;$G$4,'出荷記録１ 出荷先'!$D:$D,L$8,'出荷記録１ 出荷先'!$E:$E,$G23,'出荷記録１ 出荷先'!$G:$G,$G$5)/SUMIFS('出荷記録１ 出荷先'!$J:$J,'出荷記録１ 出荷先'!$B:$B,"&gt;="&amp;$G$3,'出荷記録１ 出荷先'!$B:$B,"&lt;="&amp;$G$4,'出荷記録１ 出荷先'!$D:$D,L$8,'出荷記録１ 出荷先'!$E:$E,$G23,'出荷記録１ 出荷先'!$G:$G,$G$5)*VLOOKUP($G$6,$D:$E,2,FALSE)
)),"")</f>
        <v/>
      </c>
      <c r="M23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出荷先'!$E:$E,$G23,'出荷記録１ 出荷先'!$G:$G,$G$5),
SUMIFS('出荷記録１ 出荷先'!$K:$K,'出荷記録１ 出荷先'!$B:$B,"&gt;="&amp;$G$3,'出荷記録１ 出荷先'!$B:$B,"&lt;="&amp;$G$4,'出荷記録１ 出荷先'!$D:$D,M$8,'出荷記録１ 出荷先'!$E:$E,$G23,'出荷記録１ 出荷先'!$G:$G,$G$5)/SUMIFS('出荷記録１ 出荷先'!$J:$J,'出荷記録１ 出荷先'!$B:$B,"&gt;="&amp;$G$3,'出荷記録１ 出荷先'!$B:$B,"&lt;="&amp;$G$4,'出荷記録１ 出荷先'!$D:$D,M$8,'出荷記録１ 出荷先'!$E:$E,$G23,'出荷記録１ 出荷先'!$G:$G,$G$5)*VLOOKUP($G$6,$D:$E,2,FALSE)
)),"")</f>
        <v/>
      </c>
      <c r="N23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出荷先'!$E:$E,$G23,'出荷記録１ 出荷先'!$G:$G,$G$5),
SUMIFS('出荷記録１ 出荷先'!$K:$K,'出荷記録１ 出荷先'!$B:$B,"&gt;="&amp;$G$3,'出荷記録１ 出荷先'!$B:$B,"&lt;="&amp;$G$4,'出荷記録１ 出荷先'!$D:$D,N$8,'出荷記録１ 出荷先'!$E:$E,$G23,'出荷記録１ 出荷先'!$G:$G,$G$5)/SUMIFS('出荷記録１ 出荷先'!$J:$J,'出荷記録１ 出荷先'!$B:$B,"&gt;="&amp;$G$3,'出荷記録１ 出荷先'!$B:$B,"&lt;="&amp;$G$4,'出荷記録１ 出荷先'!$D:$D,N$8,'出荷記録１ 出荷先'!$E:$E,$G23,'出荷記録１ 出荷先'!$G:$G,$G$5)*VLOOKUP($G$6,$D:$E,2,FALSE)
)),"")</f>
        <v/>
      </c>
      <c r="O23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出荷先'!$E:$E,$G23,'出荷記録１ 出荷先'!$G:$G,$G$5),
SUMIFS('出荷記録１ 出荷先'!$K:$K,'出荷記録１ 出荷先'!$B:$B,"&gt;="&amp;$G$3,'出荷記録１ 出荷先'!$B:$B,"&lt;="&amp;$G$4,'出荷記録１ 出荷先'!$D:$D,O$8,'出荷記録１ 出荷先'!$E:$E,$G23,'出荷記録１ 出荷先'!$G:$G,$G$5)/SUMIFS('出荷記録１ 出荷先'!$J:$J,'出荷記録１ 出荷先'!$B:$B,"&gt;="&amp;$G$3,'出荷記録１ 出荷先'!$B:$B,"&lt;="&amp;$G$4,'出荷記録１ 出荷先'!$D:$D,O$8,'出荷記録１ 出荷先'!$E:$E,$G23,'出荷記録１ 出荷先'!$G:$G,$G$5)*VLOOKUP($G$6,$D:$E,2,FALSE)
)),"")</f>
        <v/>
      </c>
      <c r="P23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出荷先'!$E:$E,$G23,'出荷記録１ 出荷先'!$G:$G,$G$5),
SUMIFS('出荷記録１ 出荷先'!$K:$K,'出荷記録１ 出荷先'!$B:$B,"&gt;="&amp;$G$3,'出荷記録１ 出荷先'!$B:$B,"&lt;="&amp;$G$4,'出荷記録１ 出荷先'!$D:$D,P$8,'出荷記録１ 出荷先'!$E:$E,$G23,'出荷記録１ 出荷先'!$G:$G,$G$5)/SUMIFS('出荷記録１ 出荷先'!$J:$J,'出荷記録１ 出荷先'!$B:$B,"&gt;="&amp;$G$3,'出荷記録１ 出荷先'!$B:$B,"&lt;="&amp;$G$4,'出荷記録１ 出荷先'!$D:$D,P$8,'出荷記録１ 出荷先'!$E:$E,$G23,'出荷記録１ 出荷先'!$G:$G,$G$5)*VLOOKUP($G$6,$D:$E,2,FALSE)
)),"")</f>
        <v/>
      </c>
      <c r="Q23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出荷先'!$E:$E,$G23,'出荷記録１ 出荷先'!$G:$G,$G$5),
SUMIFS('出荷記録１ 出荷先'!$K:$K,'出荷記録１ 出荷先'!$B:$B,"&gt;="&amp;$G$3,'出荷記録１ 出荷先'!$B:$B,"&lt;="&amp;$G$4,'出荷記録１ 出荷先'!$D:$D,Q$8,'出荷記録１ 出荷先'!$E:$E,$G23,'出荷記録１ 出荷先'!$G:$G,$G$5)/SUMIFS('出荷記録１ 出荷先'!$J:$J,'出荷記録１ 出荷先'!$B:$B,"&gt;="&amp;$G$3,'出荷記録１ 出荷先'!$B:$B,"&lt;="&amp;$G$4,'出荷記録１ 出荷先'!$D:$D,Q$8,'出荷記録１ 出荷先'!$E:$E,$G23,'出荷記録１ 出荷先'!$G:$G,$G$5)*VLOOKUP($G$6,$D:$E,2,FALSE)
)),"")</f>
        <v/>
      </c>
      <c r="R23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出荷先'!$E:$E,$G23,'出荷記録１ 出荷先'!$G:$G,$G$5),
SUMIFS('出荷記録１ 出荷先'!$K:$K,'出荷記録１ 出荷先'!$B:$B,"&gt;="&amp;$G$3,'出荷記録１ 出荷先'!$B:$B,"&lt;="&amp;$G$4,'出荷記録１ 出荷先'!$D:$D,R$8,'出荷記録１ 出荷先'!$E:$E,$G23,'出荷記録１ 出荷先'!$G:$G,$G$5)/SUMIFS('出荷記録１ 出荷先'!$J:$J,'出荷記録１ 出荷先'!$B:$B,"&gt;="&amp;$G$3,'出荷記録１ 出荷先'!$B:$B,"&lt;="&amp;$G$4,'出荷記録１ 出荷先'!$D:$D,R$8,'出荷記録１ 出荷先'!$E:$E,$G23,'出荷記録１ 出荷先'!$G:$G,$G$5)*VLOOKUP($G$6,$D:$E,2,FALSE)
)),"")</f>
        <v/>
      </c>
      <c r="S23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出荷先'!$E:$E,$G23,'出荷記録１ 出荷先'!$G:$G,$G$5),
SUMIFS('出荷記録１ 出荷先'!$K:$K,'出荷記録１ 出荷先'!$B:$B,"&gt;="&amp;$G$3,'出荷記録１ 出荷先'!$B:$B,"&lt;="&amp;$G$4,'出荷記録１ 出荷先'!$D:$D,S$8,'出荷記録１ 出荷先'!$E:$E,$G23,'出荷記録１ 出荷先'!$G:$G,$G$5)/SUMIFS('出荷記録１ 出荷先'!$J:$J,'出荷記録１ 出荷先'!$B:$B,"&gt;="&amp;$G$3,'出荷記録１ 出荷先'!$B:$B,"&lt;="&amp;$G$4,'出荷記録１ 出荷先'!$D:$D,S$8,'出荷記録１ 出荷先'!$E:$E,$G23,'出荷記録１ 出荷先'!$G:$G,$G$5)*VLOOKUP($G$6,$D:$E,2,FALSE)
)),"")</f>
        <v/>
      </c>
      <c r="T23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出荷先'!$E:$E,$G23,'出荷記録１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出荷先'!$E:$E,$G23,'出荷記録１ 出荷先'!$G:$G,$G$5),
SUMIFS('出荷記録１ 出荷先'!$K:$K,'出荷記録１ 出荷先'!$B:$B,"&gt;="&amp;$G$3,'出荷記録１ 出荷先'!$B:$B,"&lt;="&amp;$G$4,'出荷記録１ 出荷先'!$D:$D,T$8,'出荷記録１ 出荷先'!$E:$E,$G23,'出荷記録１ 出荷先'!$G:$G,$G$5)/SUMIFS('出荷記録１ 出荷先'!$J:$J,'出荷記録１ 出荷先'!$B:$B,"&gt;="&amp;$G$3,'出荷記録１ 出荷先'!$B:$B,"&lt;="&amp;$G$4,'出荷記録１ 出荷先'!$D:$D,T$8,'出荷記録１ 出荷先'!$E:$E,$G23,'出荷記録１ 出荷先'!$G:$G,$G$5)*VLOOKUP($G$6,$D:$E,2,FALSE)
)),"")</f>
        <v/>
      </c>
    </row>
    <row r="24" spans="6:20" x14ac:dyDescent="0.4">
      <c r="F24">
        <v>15</v>
      </c>
      <c r="G24" s="46"/>
      <c r="H24" s="13" t="str">
        <f>IFERROR(
IF($G$7="単位あたりの数量",
SUMIFS('出荷記録１ 出荷先'!$J:$J,'出荷記録１ 出荷先'!$E:$E,$G24,'出荷記録１ 出荷先'!$G:$G,$G$5,'出荷記録１ 出荷先'!B:B,"&gt;="&amp;$G$3,'出荷記録１ 出荷先'!B:B,"&lt;="&amp;$G$4)/VLOOKUP($G$6,$D:$E,2,FALSE),
IF($G$7="合計金額",
SUMIFS('出荷記録１ 出荷先'!$K:$K,'出荷記録１ 出荷先'!$E:$E,$G24,'出荷記録１ 出荷先'!$G:$G,$G$5,'出荷記録１ 出荷先'!B:B,"&gt;="&amp;$G$3,'出荷記録１ 出荷先'!B:B,"&lt;="&amp;$G$4),
SUMIFS('出荷記録１ 出荷先'!$K:$K,'出荷記録１ 出荷先'!$E:$E,$G24,'出荷記録１ 出荷先'!$G:$G,$G$5,'出荷記録１ 出荷先'!B:B,"&gt;="&amp;$G$3,'出荷記録１ 出荷先'!B:B,"&lt;="&amp;$G$4)/SUMIFS('出荷記録１ 出荷先'!$J:$J,'出荷記録１ 出荷先'!$E:$E,$G24,'出荷記録１ 出荷先'!$G:$G,$G$5,'出荷記録１ 出荷先'!B:B,"&gt;="&amp;$G$3,'出荷記録１ 出荷先'!B:B,"&lt;="&amp;$G$4)*VLOOKUP($G$6,$D:$E,2,FALSE)
)),"")</f>
        <v/>
      </c>
      <c r="I24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出荷先'!$E:$E,$G24,'出荷記録１ 出荷先'!$G:$G,$G$5),
SUMIFS('出荷記録１ 出荷先'!$K:$K,'出荷記録１ 出荷先'!$B:$B,"&gt;="&amp;$G$3,'出荷記録１ 出荷先'!$B:$B,"&lt;="&amp;$G$4,'出荷記録１ 出荷先'!$D:$D,I$8,'出荷記録１ 出荷先'!$E:$E,$G24,'出荷記録１ 出荷先'!$G:$G,$G$5)/SUMIFS('出荷記録１ 出荷先'!$J:$J,'出荷記録１ 出荷先'!$B:$B,"&gt;="&amp;$G$3,'出荷記録１ 出荷先'!$B:$B,"&lt;="&amp;$G$4,'出荷記録１ 出荷先'!$D:$D,I$8,'出荷記録１ 出荷先'!$E:$E,$G24,'出荷記録１ 出荷先'!$G:$G,$G$5)*VLOOKUP($G$6,$D:$E,2,FALSE)
)),"")</f>
        <v/>
      </c>
      <c r="J24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出荷先'!$E:$E,$G24,'出荷記録１ 出荷先'!$G:$G,$G$5),
SUMIFS('出荷記録１ 出荷先'!$K:$K,'出荷記録１ 出荷先'!$B:$B,"&gt;="&amp;$G$3,'出荷記録１ 出荷先'!$B:$B,"&lt;="&amp;$G$4,'出荷記録１ 出荷先'!$D:$D,J$8,'出荷記録１ 出荷先'!$E:$E,$G24,'出荷記録１ 出荷先'!$G:$G,$G$5)/SUMIFS('出荷記録１ 出荷先'!$J:$J,'出荷記録１ 出荷先'!$B:$B,"&gt;="&amp;$G$3,'出荷記録１ 出荷先'!$B:$B,"&lt;="&amp;$G$4,'出荷記録１ 出荷先'!$D:$D,J$8,'出荷記録１ 出荷先'!$E:$E,$G24,'出荷記録１ 出荷先'!$G:$G,$G$5)*VLOOKUP($G$6,$D:$E,2,FALSE)
)),"")</f>
        <v/>
      </c>
      <c r="K24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出荷先'!$E:$E,$G24,'出荷記録１ 出荷先'!$G:$G,$G$5),
SUMIFS('出荷記録１ 出荷先'!$K:$K,'出荷記録１ 出荷先'!$B:$B,"&gt;="&amp;$G$3,'出荷記録１ 出荷先'!$B:$B,"&lt;="&amp;$G$4,'出荷記録１ 出荷先'!$D:$D,K$8,'出荷記録１ 出荷先'!$E:$E,$G24,'出荷記録１ 出荷先'!$G:$G,$G$5)/SUMIFS('出荷記録１ 出荷先'!$J:$J,'出荷記録１ 出荷先'!$B:$B,"&gt;="&amp;$G$3,'出荷記録１ 出荷先'!$B:$B,"&lt;="&amp;$G$4,'出荷記録１ 出荷先'!$D:$D,K$8,'出荷記録１ 出荷先'!$E:$E,$G24,'出荷記録１ 出荷先'!$G:$G,$G$5)*VLOOKUP($G$6,$D:$E,2,FALSE)
)),"")</f>
        <v/>
      </c>
      <c r="L24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出荷先'!$E:$E,$G24,'出荷記録１ 出荷先'!$G:$G,$G$5),
SUMIFS('出荷記録１ 出荷先'!$K:$K,'出荷記録１ 出荷先'!$B:$B,"&gt;="&amp;$G$3,'出荷記録１ 出荷先'!$B:$B,"&lt;="&amp;$G$4,'出荷記録１ 出荷先'!$D:$D,L$8,'出荷記録１ 出荷先'!$E:$E,$G24,'出荷記録１ 出荷先'!$G:$G,$G$5)/SUMIFS('出荷記録１ 出荷先'!$J:$J,'出荷記録１ 出荷先'!$B:$B,"&gt;="&amp;$G$3,'出荷記録１ 出荷先'!$B:$B,"&lt;="&amp;$G$4,'出荷記録１ 出荷先'!$D:$D,L$8,'出荷記録１ 出荷先'!$E:$E,$G24,'出荷記録１ 出荷先'!$G:$G,$G$5)*VLOOKUP($G$6,$D:$E,2,FALSE)
)),"")</f>
        <v/>
      </c>
      <c r="M24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出荷先'!$E:$E,$G24,'出荷記録１ 出荷先'!$G:$G,$G$5),
SUMIFS('出荷記録１ 出荷先'!$K:$K,'出荷記録１ 出荷先'!$B:$B,"&gt;="&amp;$G$3,'出荷記録１ 出荷先'!$B:$B,"&lt;="&amp;$G$4,'出荷記録１ 出荷先'!$D:$D,M$8,'出荷記録１ 出荷先'!$E:$E,$G24,'出荷記録１ 出荷先'!$G:$G,$G$5)/SUMIFS('出荷記録１ 出荷先'!$J:$J,'出荷記録１ 出荷先'!$B:$B,"&gt;="&amp;$G$3,'出荷記録１ 出荷先'!$B:$B,"&lt;="&amp;$G$4,'出荷記録１ 出荷先'!$D:$D,M$8,'出荷記録１ 出荷先'!$E:$E,$G24,'出荷記録１ 出荷先'!$G:$G,$G$5)*VLOOKUP($G$6,$D:$E,2,FALSE)
)),"")</f>
        <v/>
      </c>
      <c r="N24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出荷先'!$E:$E,$G24,'出荷記録１ 出荷先'!$G:$G,$G$5),
SUMIFS('出荷記録１ 出荷先'!$K:$K,'出荷記録１ 出荷先'!$B:$B,"&gt;="&amp;$G$3,'出荷記録１ 出荷先'!$B:$B,"&lt;="&amp;$G$4,'出荷記録１ 出荷先'!$D:$D,N$8,'出荷記録１ 出荷先'!$E:$E,$G24,'出荷記録１ 出荷先'!$G:$G,$G$5)/SUMIFS('出荷記録１ 出荷先'!$J:$J,'出荷記録１ 出荷先'!$B:$B,"&gt;="&amp;$G$3,'出荷記録１ 出荷先'!$B:$B,"&lt;="&amp;$G$4,'出荷記録１ 出荷先'!$D:$D,N$8,'出荷記録１ 出荷先'!$E:$E,$G24,'出荷記録１ 出荷先'!$G:$G,$G$5)*VLOOKUP($G$6,$D:$E,2,FALSE)
)),"")</f>
        <v/>
      </c>
      <c r="O24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出荷先'!$E:$E,$G24,'出荷記録１ 出荷先'!$G:$G,$G$5),
SUMIFS('出荷記録１ 出荷先'!$K:$K,'出荷記録１ 出荷先'!$B:$B,"&gt;="&amp;$G$3,'出荷記録１ 出荷先'!$B:$B,"&lt;="&amp;$G$4,'出荷記録１ 出荷先'!$D:$D,O$8,'出荷記録１ 出荷先'!$E:$E,$G24,'出荷記録１ 出荷先'!$G:$G,$G$5)/SUMIFS('出荷記録１ 出荷先'!$J:$J,'出荷記録１ 出荷先'!$B:$B,"&gt;="&amp;$G$3,'出荷記録１ 出荷先'!$B:$B,"&lt;="&amp;$G$4,'出荷記録１ 出荷先'!$D:$D,O$8,'出荷記録１ 出荷先'!$E:$E,$G24,'出荷記録１ 出荷先'!$G:$G,$G$5)*VLOOKUP($G$6,$D:$E,2,FALSE)
)),"")</f>
        <v/>
      </c>
      <c r="P24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出荷先'!$E:$E,$G24,'出荷記録１ 出荷先'!$G:$G,$G$5),
SUMIFS('出荷記録１ 出荷先'!$K:$K,'出荷記録１ 出荷先'!$B:$B,"&gt;="&amp;$G$3,'出荷記録１ 出荷先'!$B:$B,"&lt;="&amp;$G$4,'出荷記録１ 出荷先'!$D:$D,P$8,'出荷記録１ 出荷先'!$E:$E,$G24,'出荷記録１ 出荷先'!$G:$G,$G$5)/SUMIFS('出荷記録１ 出荷先'!$J:$J,'出荷記録１ 出荷先'!$B:$B,"&gt;="&amp;$G$3,'出荷記録１ 出荷先'!$B:$B,"&lt;="&amp;$G$4,'出荷記録１ 出荷先'!$D:$D,P$8,'出荷記録１ 出荷先'!$E:$E,$G24,'出荷記録１ 出荷先'!$G:$G,$G$5)*VLOOKUP($G$6,$D:$E,2,FALSE)
)),"")</f>
        <v/>
      </c>
      <c r="Q24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出荷先'!$E:$E,$G24,'出荷記録１ 出荷先'!$G:$G,$G$5),
SUMIFS('出荷記録１ 出荷先'!$K:$K,'出荷記録１ 出荷先'!$B:$B,"&gt;="&amp;$G$3,'出荷記録１ 出荷先'!$B:$B,"&lt;="&amp;$G$4,'出荷記録１ 出荷先'!$D:$D,Q$8,'出荷記録１ 出荷先'!$E:$E,$G24,'出荷記録１ 出荷先'!$G:$G,$G$5)/SUMIFS('出荷記録１ 出荷先'!$J:$J,'出荷記録１ 出荷先'!$B:$B,"&gt;="&amp;$G$3,'出荷記録１ 出荷先'!$B:$B,"&lt;="&amp;$G$4,'出荷記録１ 出荷先'!$D:$D,Q$8,'出荷記録１ 出荷先'!$E:$E,$G24,'出荷記録１ 出荷先'!$G:$G,$G$5)*VLOOKUP($G$6,$D:$E,2,FALSE)
)),"")</f>
        <v/>
      </c>
      <c r="R24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出荷先'!$E:$E,$G24,'出荷記録１ 出荷先'!$G:$G,$G$5),
SUMIFS('出荷記録１ 出荷先'!$K:$K,'出荷記録１ 出荷先'!$B:$B,"&gt;="&amp;$G$3,'出荷記録１ 出荷先'!$B:$B,"&lt;="&amp;$G$4,'出荷記録１ 出荷先'!$D:$D,R$8,'出荷記録１ 出荷先'!$E:$E,$G24,'出荷記録１ 出荷先'!$G:$G,$G$5)/SUMIFS('出荷記録１ 出荷先'!$J:$J,'出荷記録１ 出荷先'!$B:$B,"&gt;="&amp;$G$3,'出荷記録１ 出荷先'!$B:$B,"&lt;="&amp;$G$4,'出荷記録１ 出荷先'!$D:$D,R$8,'出荷記録１ 出荷先'!$E:$E,$G24,'出荷記録１ 出荷先'!$G:$G,$G$5)*VLOOKUP($G$6,$D:$E,2,FALSE)
)),"")</f>
        <v/>
      </c>
      <c r="S24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出荷先'!$E:$E,$G24,'出荷記録１ 出荷先'!$G:$G,$G$5),
SUMIFS('出荷記録１ 出荷先'!$K:$K,'出荷記録１ 出荷先'!$B:$B,"&gt;="&amp;$G$3,'出荷記録１ 出荷先'!$B:$B,"&lt;="&amp;$G$4,'出荷記録１ 出荷先'!$D:$D,S$8,'出荷記録１ 出荷先'!$E:$E,$G24,'出荷記録１ 出荷先'!$G:$G,$G$5)/SUMIFS('出荷記録１ 出荷先'!$J:$J,'出荷記録１ 出荷先'!$B:$B,"&gt;="&amp;$G$3,'出荷記録１ 出荷先'!$B:$B,"&lt;="&amp;$G$4,'出荷記録１ 出荷先'!$D:$D,S$8,'出荷記録１ 出荷先'!$E:$E,$G24,'出荷記録１ 出荷先'!$G:$G,$G$5)*VLOOKUP($G$6,$D:$E,2,FALSE)
)),"")</f>
        <v/>
      </c>
      <c r="T24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出荷先'!$E:$E,$G24,'出荷記録１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出荷先'!$E:$E,$G24,'出荷記録１ 出荷先'!$G:$G,$G$5),
SUMIFS('出荷記録１ 出荷先'!$K:$K,'出荷記録１ 出荷先'!$B:$B,"&gt;="&amp;$G$3,'出荷記録１ 出荷先'!$B:$B,"&lt;="&amp;$G$4,'出荷記録１ 出荷先'!$D:$D,T$8,'出荷記録１ 出荷先'!$E:$E,$G24,'出荷記録１ 出荷先'!$G:$G,$G$5)/SUMIFS('出荷記録１ 出荷先'!$J:$J,'出荷記録１ 出荷先'!$B:$B,"&gt;="&amp;$G$3,'出荷記録１ 出荷先'!$B:$B,"&lt;="&amp;$G$4,'出荷記録１ 出荷先'!$D:$D,T$8,'出荷記録１ 出荷先'!$E:$E,$G24,'出荷記録１ 出荷先'!$G:$G,$G$5)*VLOOKUP($G$6,$D:$E,2,FALSE)
)),"")</f>
        <v/>
      </c>
    </row>
    <row r="25" spans="6:20" x14ac:dyDescent="0.4">
      <c r="F25">
        <v>16</v>
      </c>
      <c r="G25" s="46"/>
      <c r="H25" s="13" t="str">
        <f>IFERROR(
IF($G$7="単位あたりの数量",
SUMIFS('出荷記録１ 出荷先'!$J:$J,'出荷記録１ 出荷先'!$E:$E,$G25,'出荷記録１ 出荷先'!$G:$G,$G$5,'出荷記録１ 出荷先'!B:B,"&gt;="&amp;$G$3,'出荷記録１ 出荷先'!B:B,"&lt;="&amp;$G$4)/VLOOKUP($G$6,$D:$E,2,FALSE),
IF($G$7="合計金額",
SUMIFS('出荷記録１ 出荷先'!$K:$K,'出荷記録１ 出荷先'!$E:$E,$G25,'出荷記録１ 出荷先'!$G:$G,$G$5,'出荷記録１ 出荷先'!B:B,"&gt;="&amp;$G$3,'出荷記録１ 出荷先'!B:B,"&lt;="&amp;$G$4),
SUMIFS('出荷記録１ 出荷先'!$K:$K,'出荷記録１ 出荷先'!$E:$E,$G25,'出荷記録１ 出荷先'!$G:$G,$G$5,'出荷記録１ 出荷先'!B:B,"&gt;="&amp;$G$3,'出荷記録１ 出荷先'!B:B,"&lt;="&amp;$G$4)/SUMIFS('出荷記録１ 出荷先'!$J:$J,'出荷記録１ 出荷先'!$E:$E,$G25,'出荷記録１ 出荷先'!$G:$G,$G$5,'出荷記録１ 出荷先'!B:B,"&gt;="&amp;$G$3,'出荷記録１ 出荷先'!B:B,"&lt;="&amp;$G$4)*VLOOKUP($G$6,$D:$E,2,FALSE)
)),"")</f>
        <v/>
      </c>
      <c r="I25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出荷先'!$E:$E,$G25,'出荷記録１ 出荷先'!$G:$G,$G$5),
SUMIFS('出荷記録１ 出荷先'!$K:$K,'出荷記録１ 出荷先'!$B:$B,"&gt;="&amp;$G$3,'出荷記録１ 出荷先'!$B:$B,"&lt;="&amp;$G$4,'出荷記録１ 出荷先'!$D:$D,I$8,'出荷記録１ 出荷先'!$E:$E,$G25,'出荷記録１ 出荷先'!$G:$G,$G$5)/SUMIFS('出荷記録１ 出荷先'!$J:$J,'出荷記録１ 出荷先'!$B:$B,"&gt;="&amp;$G$3,'出荷記録１ 出荷先'!$B:$B,"&lt;="&amp;$G$4,'出荷記録１ 出荷先'!$D:$D,I$8,'出荷記録１ 出荷先'!$E:$E,$G25,'出荷記録１ 出荷先'!$G:$G,$G$5)*VLOOKUP($G$6,$D:$E,2,FALSE)
)),"")</f>
        <v/>
      </c>
      <c r="J25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出荷先'!$E:$E,$G25,'出荷記録１ 出荷先'!$G:$G,$G$5),
SUMIFS('出荷記録１ 出荷先'!$K:$K,'出荷記録１ 出荷先'!$B:$B,"&gt;="&amp;$G$3,'出荷記録１ 出荷先'!$B:$B,"&lt;="&amp;$G$4,'出荷記録１ 出荷先'!$D:$D,J$8,'出荷記録１ 出荷先'!$E:$E,$G25,'出荷記録１ 出荷先'!$G:$G,$G$5)/SUMIFS('出荷記録１ 出荷先'!$J:$J,'出荷記録１ 出荷先'!$B:$B,"&gt;="&amp;$G$3,'出荷記録１ 出荷先'!$B:$B,"&lt;="&amp;$G$4,'出荷記録１ 出荷先'!$D:$D,J$8,'出荷記録１ 出荷先'!$E:$E,$G25,'出荷記録１ 出荷先'!$G:$G,$G$5)*VLOOKUP($G$6,$D:$E,2,FALSE)
)),"")</f>
        <v/>
      </c>
      <c r="K25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出荷先'!$E:$E,$G25,'出荷記録１ 出荷先'!$G:$G,$G$5),
SUMIFS('出荷記録１ 出荷先'!$K:$K,'出荷記録１ 出荷先'!$B:$B,"&gt;="&amp;$G$3,'出荷記録１ 出荷先'!$B:$B,"&lt;="&amp;$G$4,'出荷記録１ 出荷先'!$D:$D,K$8,'出荷記録１ 出荷先'!$E:$E,$G25,'出荷記録１ 出荷先'!$G:$G,$G$5)/SUMIFS('出荷記録１ 出荷先'!$J:$J,'出荷記録１ 出荷先'!$B:$B,"&gt;="&amp;$G$3,'出荷記録１ 出荷先'!$B:$B,"&lt;="&amp;$G$4,'出荷記録１ 出荷先'!$D:$D,K$8,'出荷記録１ 出荷先'!$E:$E,$G25,'出荷記録１ 出荷先'!$G:$G,$G$5)*VLOOKUP($G$6,$D:$E,2,FALSE)
)),"")</f>
        <v/>
      </c>
      <c r="L25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出荷先'!$E:$E,$G25,'出荷記録１ 出荷先'!$G:$G,$G$5),
SUMIFS('出荷記録１ 出荷先'!$K:$K,'出荷記録１ 出荷先'!$B:$B,"&gt;="&amp;$G$3,'出荷記録１ 出荷先'!$B:$B,"&lt;="&amp;$G$4,'出荷記録１ 出荷先'!$D:$D,L$8,'出荷記録１ 出荷先'!$E:$E,$G25,'出荷記録１ 出荷先'!$G:$G,$G$5)/SUMIFS('出荷記録１ 出荷先'!$J:$J,'出荷記録１ 出荷先'!$B:$B,"&gt;="&amp;$G$3,'出荷記録１ 出荷先'!$B:$B,"&lt;="&amp;$G$4,'出荷記録１ 出荷先'!$D:$D,L$8,'出荷記録１ 出荷先'!$E:$E,$G25,'出荷記録１ 出荷先'!$G:$G,$G$5)*VLOOKUP($G$6,$D:$E,2,FALSE)
)),"")</f>
        <v/>
      </c>
      <c r="M25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出荷先'!$E:$E,$G25,'出荷記録１ 出荷先'!$G:$G,$G$5),
SUMIFS('出荷記録１ 出荷先'!$K:$K,'出荷記録１ 出荷先'!$B:$B,"&gt;="&amp;$G$3,'出荷記録１ 出荷先'!$B:$B,"&lt;="&amp;$G$4,'出荷記録１ 出荷先'!$D:$D,M$8,'出荷記録１ 出荷先'!$E:$E,$G25,'出荷記録１ 出荷先'!$G:$G,$G$5)/SUMIFS('出荷記録１ 出荷先'!$J:$J,'出荷記録１ 出荷先'!$B:$B,"&gt;="&amp;$G$3,'出荷記録１ 出荷先'!$B:$B,"&lt;="&amp;$G$4,'出荷記録１ 出荷先'!$D:$D,M$8,'出荷記録１ 出荷先'!$E:$E,$G25,'出荷記録１ 出荷先'!$G:$G,$G$5)*VLOOKUP($G$6,$D:$E,2,FALSE)
)),"")</f>
        <v/>
      </c>
      <c r="N25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出荷先'!$E:$E,$G25,'出荷記録１ 出荷先'!$G:$G,$G$5),
SUMIFS('出荷記録１ 出荷先'!$K:$K,'出荷記録１ 出荷先'!$B:$B,"&gt;="&amp;$G$3,'出荷記録１ 出荷先'!$B:$B,"&lt;="&amp;$G$4,'出荷記録１ 出荷先'!$D:$D,N$8,'出荷記録１ 出荷先'!$E:$E,$G25,'出荷記録１ 出荷先'!$G:$G,$G$5)/SUMIFS('出荷記録１ 出荷先'!$J:$J,'出荷記録１ 出荷先'!$B:$B,"&gt;="&amp;$G$3,'出荷記録１ 出荷先'!$B:$B,"&lt;="&amp;$G$4,'出荷記録１ 出荷先'!$D:$D,N$8,'出荷記録１ 出荷先'!$E:$E,$G25,'出荷記録１ 出荷先'!$G:$G,$G$5)*VLOOKUP($G$6,$D:$E,2,FALSE)
)),"")</f>
        <v/>
      </c>
      <c r="O25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出荷先'!$E:$E,$G25,'出荷記録１ 出荷先'!$G:$G,$G$5),
SUMIFS('出荷記録１ 出荷先'!$K:$K,'出荷記録１ 出荷先'!$B:$B,"&gt;="&amp;$G$3,'出荷記録１ 出荷先'!$B:$B,"&lt;="&amp;$G$4,'出荷記録１ 出荷先'!$D:$D,O$8,'出荷記録１ 出荷先'!$E:$E,$G25,'出荷記録１ 出荷先'!$G:$G,$G$5)/SUMIFS('出荷記録１ 出荷先'!$J:$J,'出荷記録１ 出荷先'!$B:$B,"&gt;="&amp;$G$3,'出荷記録１ 出荷先'!$B:$B,"&lt;="&amp;$G$4,'出荷記録１ 出荷先'!$D:$D,O$8,'出荷記録１ 出荷先'!$E:$E,$G25,'出荷記録１ 出荷先'!$G:$G,$G$5)*VLOOKUP($G$6,$D:$E,2,FALSE)
)),"")</f>
        <v/>
      </c>
      <c r="P25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出荷先'!$E:$E,$G25,'出荷記録１ 出荷先'!$G:$G,$G$5),
SUMIFS('出荷記録１ 出荷先'!$K:$K,'出荷記録１ 出荷先'!$B:$B,"&gt;="&amp;$G$3,'出荷記録１ 出荷先'!$B:$B,"&lt;="&amp;$G$4,'出荷記録１ 出荷先'!$D:$D,P$8,'出荷記録１ 出荷先'!$E:$E,$G25,'出荷記録１ 出荷先'!$G:$G,$G$5)/SUMIFS('出荷記録１ 出荷先'!$J:$J,'出荷記録１ 出荷先'!$B:$B,"&gt;="&amp;$G$3,'出荷記録１ 出荷先'!$B:$B,"&lt;="&amp;$G$4,'出荷記録１ 出荷先'!$D:$D,P$8,'出荷記録１ 出荷先'!$E:$E,$G25,'出荷記録１ 出荷先'!$G:$G,$G$5)*VLOOKUP($G$6,$D:$E,2,FALSE)
)),"")</f>
        <v/>
      </c>
      <c r="Q25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出荷先'!$E:$E,$G25,'出荷記録１ 出荷先'!$G:$G,$G$5),
SUMIFS('出荷記録１ 出荷先'!$K:$K,'出荷記録１ 出荷先'!$B:$B,"&gt;="&amp;$G$3,'出荷記録１ 出荷先'!$B:$B,"&lt;="&amp;$G$4,'出荷記録１ 出荷先'!$D:$D,Q$8,'出荷記録１ 出荷先'!$E:$E,$G25,'出荷記録１ 出荷先'!$G:$G,$G$5)/SUMIFS('出荷記録１ 出荷先'!$J:$J,'出荷記録１ 出荷先'!$B:$B,"&gt;="&amp;$G$3,'出荷記録１ 出荷先'!$B:$B,"&lt;="&amp;$G$4,'出荷記録１ 出荷先'!$D:$D,Q$8,'出荷記録１ 出荷先'!$E:$E,$G25,'出荷記録１ 出荷先'!$G:$G,$G$5)*VLOOKUP($G$6,$D:$E,2,FALSE)
)),"")</f>
        <v/>
      </c>
      <c r="R25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出荷先'!$E:$E,$G25,'出荷記録１ 出荷先'!$G:$G,$G$5),
SUMIFS('出荷記録１ 出荷先'!$K:$K,'出荷記録１ 出荷先'!$B:$B,"&gt;="&amp;$G$3,'出荷記録１ 出荷先'!$B:$B,"&lt;="&amp;$G$4,'出荷記録１ 出荷先'!$D:$D,R$8,'出荷記録１ 出荷先'!$E:$E,$G25,'出荷記録１ 出荷先'!$G:$G,$G$5)/SUMIFS('出荷記録１ 出荷先'!$J:$J,'出荷記録１ 出荷先'!$B:$B,"&gt;="&amp;$G$3,'出荷記録１ 出荷先'!$B:$B,"&lt;="&amp;$G$4,'出荷記録１ 出荷先'!$D:$D,R$8,'出荷記録１ 出荷先'!$E:$E,$G25,'出荷記録１ 出荷先'!$G:$G,$G$5)*VLOOKUP($G$6,$D:$E,2,FALSE)
)),"")</f>
        <v/>
      </c>
      <c r="S25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出荷先'!$E:$E,$G25,'出荷記録１ 出荷先'!$G:$G,$G$5),
SUMIFS('出荷記録１ 出荷先'!$K:$K,'出荷記録１ 出荷先'!$B:$B,"&gt;="&amp;$G$3,'出荷記録１ 出荷先'!$B:$B,"&lt;="&amp;$G$4,'出荷記録１ 出荷先'!$D:$D,S$8,'出荷記録１ 出荷先'!$E:$E,$G25,'出荷記録１ 出荷先'!$G:$G,$G$5)/SUMIFS('出荷記録１ 出荷先'!$J:$J,'出荷記録１ 出荷先'!$B:$B,"&gt;="&amp;$G$3,'出荷記録１ 出荷先'!$B:$B,"&lt;="&amp;$G$4,'出荷記録１ 出荷先'!$D:$D,S$8,'出荷記録１ 出荷先'!$E:$E,$G25,'出荷記録１ 出荷先'!$G:$G,$G$5)*VLOOKUP($G$6,$D:$E,2,FALSE)
)),"")</f>
        <v/>
      </c>
      <c r="T25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出荷先'!$E:$E,$G25,'出荷記録１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出荷先'!$E:$E,$G25,'出荷記録１ 出荷先'!$G:$G,$G$5),
SUMIFS('出荷記録１ 出荷先'!$K:$K,'出荷記録１ 出荷先'!$B:$B,"&gt;="&amp;$G$3,'出荷記録１ 出荷先'!$B:$B,"&lt;="&amp;$G$4,'出荷記録１ 出荷先'!$D:$D,T$8,'出荷記録１ 出荷先'!$E:$E,$G25,'出荷記録１ 出荷先'!$G:$G,$G$5)/SUMIFS('出荷記録１ 出荷先'!$J:$J,'出荷記録１ 出荷先'!$B:$B,"&gt;="&amp;$G$3,'出荷記録１ 出荷先'!$B:$B,"&lt;="&amp;$G$4,'出荷記録１ 出荷先'!$D:$D,T$8,'出荷記録１ 出荷先'!$E:$E,$G25,'出荷記録１ 出荷先'!$G:$G,$G$5)*VLOOKUP($G$6,$D:$E,2,FALSE)
)),"")</f>
        <v/>
      </c>
    </row>
    <row r="26" spans="6:20" x14ac:dyDescent="0.4">
      <c r="F26">
        <v>17</v>
      </c>
      <c r="G26" s="46"/>
      <c r="H26" s="13" t="str">
        <f>IFERROR(
IF($G$7="単位あたりの数量",
SUMIFS('出荷記録１ 出荷先'!$J:$J,'出荷記録１ 出荷先'!$E:$E,$G26,'出荷記録１ 出荷先'!$G:$G,$G$5,'出荷記録１ 出荷先'!B:B,"&gt;="&amp;$G$3,'出荷記録１ 出荷先'!B:B,"&lt;="&amp;$G$4)/VLOOKUP($G$6,$D:$E,2,FALSE),
IF($G$7="合計金額",
SUMIFS('出荷記録１ 出荷先'!$K:$K,'出荷記録１ 出荷先'!$E:$E,$G26,'出荷記録１ 出荷先'!$G:$G,$G$5,'出荷記録１ 出荷先'!B:B,"&gt;="&amp;$G$3,'出荷記録１ 出荷先'!B:B,"&lt;="&amp;$G$4),
SUMIFS('出荷記録１ 出荷先'!$K:$K,'出荷記録１ 出荷先'!$E:$E,$G26,'出荷記録１ 出荷先'!$G:$G,$G$5,'出荷記録１ 出荷先'!B:B,"&gt;="&amp;$G$3,'出荷記録１ 出荷先'!B:B,"&lt;="&amp;$G$4)/SUMIFS('出荷記録１ 出荷先'!$J:$J,'出荷記録１ 出荷先'!$E:$E,$G26,'出荷記録１ 出荷先'!$G:$G,$G$5,'出荷記録１ 出荷先'!B:B,"&gt;="&amp;$G$3,'出荷記録１ 出荷先'!B:B,"&lt;="&amp;$G$4)*VLOOKUP($G$6,$D:$E,2,FALSE)
)),"")</f>
        <v/>
      </c>
      <c r="I26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出荷先'!$E:$E,$G26,'出荷記録１ 出荷先'!$G:$G,$G$5),
SUMIFS('出荷記録１ 出荷先'!$K:$K,'出荷記録１ 出荷先'!$B:$B,"&gt;="&amp;$G$3,'出荷記録１ 出荷先'!$B:$B,"&lt;="&amp;$G$4,'出荷記録１ 出荷先'!$D:$D,I$8,'出荷記録１ 出荷先'!$E:$E,$G26,'出荷記録１ 出荷先'!$G:$G,$G$5)/SUMIFS('出荷記録１ 出荷先'!$J:$J,'出荷記録１ 出荷先'!$B:$B,"&gt;="&amp;$G$3,'出荷記録１ 出荷先'!$B:$B,"&lt;="&amp;$G$4,'出荷記録１ 出荷先'!$D:$D,I$8,'出荷記録１ 出荷先'!$E:$E,$G26,'出荷記録１ 出荷先'!$G:$G,$G$5)*VLOOKUP($G$6,$D:$E,2,FALSE)
)),"")</f>
        <v/>
      </c>
      <c r="J26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出荷先'!$E:$E,$G26,'出荷記録１ 出荷先'!$G:$G,$G$5),
SUMIFS('出荷記録１ 出荷先'!$K:$K,'出荷記録１ 出荷先'!$B:$B,"&gt;="&amp;$G$3,'出荷記録１ 出荷先'!$B:$B,"&lt;="&amp;$G$4,'出荷記録１ 出荷先'!$D:$D,J$8,'出荷記録１ 出荷先'!$E:$E,$G26,'出荷記録１ 出荷先'!$G:$G,$G$5)/SUMIFS('出荷記録１ 出荷先'!$J:$J,'出荷記録１ 出荷先'!$B:$B,"&gt;="&amp;$G$3,'出荷記録１ 出荷先'!$B:$B,"&lt;="&amp;$G$4,'出荷記録１ 出荷先'!$D:$D,J$8,'出荷記録１ 出荷先'!$E:$E,$G26,'出荷記録１ 出荷先'!$G:$G,$G$5)*VLOOKUP($G$6,$D:$E,2,FALSE)
)),"")</f>
        <v/>
      </c>
      <c r="K26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出荷先'!$E:$E,$G26,'出荷記録１ 出荷先'!$G:$G,$G$5),
SUMIFS('出荷記録１ 出荷先'!$K:$K,'出荷記録１ 出荷先'!$B:$B,"&gt;="&amp;$G$3,'出荷記録１ 出荷先'!$B:$B,"&lt;="&amp;$G$4,'出荷記録１ 出荷先'!$D:$D,K$8,'出荷記録１ 出荷先'!$E:$E,$G26,'出荷記録１ 出荷先'!$G:$G,$G$5)/SUMIFS('出荷記録１ 出荷先'!$J:$J,'出荷記録１ 出荷先'!$B:$B,"&gt;="&amp;$G$3,'出荷記録１ 出荷先'!$B:$B,"&lt;="&amp;$G$4,'出荷記録１ 出荷先'!$D:$D,K$8,'出荷記録１ 出荷先'!$E:$E,$G26,'出荷記録１ 出荷先'!$G:$G,$G$5)*VLOOKUP($G$6,$D:$E,2,FALSE)
)),"")</f>
        <v/>
      </c>
      <c r="L26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出荷先'!$E:$E,$G26,'出荷記録１ 出荷先'!$G:$G,$G$5),
SUMIFS('出荷記録１ 出荷先'!$K:$K,'出荷記録１ 出荷先'!$B:$B,"&gt;="&amp;$G$3,'出荷記録１ 出荷先'!$B:$B,"&lt;="&amp;$G$4,'出荷記録１ 出荷先'!$D:$D,L$8,'出荷記録１ 出荷先'!$E:$E,$G26,'出荷記録１ 出荷先'!$G:$G,$G$5)/SUMIFS('出荷記録１ 出荷先'!$J:$J,'出荷記録１ 出荷先'!$B:$B,"&gt;="&amp;$G$3,'出荷記録１ 出荷先'!$B:$B,"&lt;="&amp;$G$4,'出荷記録１ 出荷先'!$D:$D,L$8,'出荷記録１ 出荷先'!$E:$E,$G26,'出荷記録１ 出荷先'!$G:$G,$G$5)*VLOOKUP($G$6,$D:$E,2,FALSE)
)),"")</f>
        <v/>
      </c>
      <c r="M26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出荷先'!$E:$E,$G26,'出荷記録１ 出荷先'!$G:$G,$G$5),
SUMIFS('出荷記録１ 出荷先'!$K:$K,'出荷記録１ 出荷先'!$B:$B,"&gt;="&amp;$G$3,'出荷記録１ 出荷先'!$B:$B,"&lt;="&amp;$G$4,'出荷記録１ 出荷先'!$D:$D,M$8,'出荷記録１ 出荷先'!$E:$E,$G26,'出荷記録１ 出荷先'!$G:$G,$G$5)/SUMIFS('出荷記録１ 出荷先'!$J:$J,'出荷記録１ 出荷先'!$B:$B,"&gt;="&amp;$G$3,'出荷記録１ 出荷先'!$B:$B,"&lt;="&amp;$G$4,'出荷記録１ 出荷先'!$D:$D,M$8,'出荷記録１ 出荷先'!$E:$E,$G26,'出荷記録１ 出荷先'!$G:$G,$G$5)*VLOOKUP($G$6,$D:$E,2,FALSE)
)),"")</f>
        <v/>
      </c>
      <c r="N26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出荷先'!$E:$E,$G26,'出荷記録１ 出荷先'!$G:$G,$G$5),
SUMIFS('出荷記録１ 出荷先'!$K:$K,'出荷記録１ 出荷先'!$B:$B,"&gt;="&amp;$G$3,'出荷記録１ 出荷先'!$B:$B,"&lt;="&amp;$G$4,'出荷記録１ 出荷先'!$D:$D,N$8,'出荷記録１ 出荷先'!$E:$E,$G26,'出荷記録１ 出荷先'!$G:$G,$G$5)/SUMIFS('出荷記録１ 出荷先'!$J:$J,'出荷記録１ 出荷先'!$B:$B,"&gt;="&amp;$G$3,'出荷記録１ 出荷先'!$B:$B,"&lt;="&amp;$G$4,'出荷記録１ 出荷先'!$D:$D,N$8,'出荷記録１ 出荷先'!$E:$E,$G26,'出荷記録１ 出荷先'!$G:$G,$G$5)*VLOOKUP($G$6,$D:$E,2,FALSE)
)),"")</f>
        <v/>
      </c>
      <c r="O26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出荷先'!$E:$E,$G26,'出荷記録１ 出荷先'!$G:$G,$G$5),
SUMIFS('出荷記録１ 出荷先'!$K:$K,'出荷記録１ 出荷先'!$B:$B,"&gt;="&amp;$G$3,'出荷記録１ 出荷先'!$B:$B,"&lt;="&amp;$G$4,'出荷記録１ 出荷先'!$D:$D,O$8,'出荷記録１ 出荷先'!$E:$E,$G26,'出荷記録１ 出荷先'!$G:$G,$G$5)/SUMIFS('出荷記録１ 出荷先'!$J:$J,'出荷記録１ 出荷先'!$B:$B,"&gt;="&amp;$G$3,'出荷記録１ 出荷先'!$B:$B,"&lt;="&amp;$G$4,'出荷記録１ 出荷先'!$D:$D,O$8,'出荷記録１ 出荷先'!$E:$E,$G26,'出荷記録１ 出荷先'!$G:$G,$G$5)*VLOOKUP($G$6,$D:$E,2,FALSE)
)),"")</f>
        <v/>
      </c>
      <c r="P26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出荷先'!$E:$E,$G26,'出荷記録１ 出荷先'!$G:$G,$G$5),
SUMIFS('出荷記録１ 出荷先'!$K:$K,'出荷記録１ 出荷先'!$B:$B,"&gt;="&amp;$G$3,'出荷記録１ 出荷先'!$B:$B,"&lt;="&amp;$G$4,'出荷記録１ 出荷先'!$D:$D,P$8,'出荷記録１ 出荷先'!$E:$E,$G26,'出荷記録１ 出荷先'!$G:$G,$G$5)/SUMIFS('出荷記録１ 出荷先'!$J:$J,'出荷記録１ 出荷先'!$B:$B,"&gt;="&amp;$G$3,'出荷記録１ 出荷先'!$B:$B,"&lt;="&amp;$G$4,'出荷記録１ 出荷先'!$D:$D,P$8,'出荷記録１ 出荷先'!$E:$E,$G26,'出荷記録１ 出荷先'!$G:$G,$G$5)*VLOOKUP($G$6,$D:$E,2,FALSE)
)),"")</f>
        <v/>
      </c>
      <c r="Q26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出荷先'!$E:$E,$G26,'出荷記録１ 出荷先'!$G:$G,$G$5),
SUMIFS('出荷記録１ 出荷先'!$K:$K,'出荷記録１ 出荷先'!$B:$B,"&gt;="&amp;$G$3,'出荷記録１ 出荷先'!$B:$B,"&lt;="&amp;$G$4,'出荷記録１ 出荷先'!$D:$D,Q$8,'出荷記録１ 出荷先'!$E:$E,$G26,'出荷記録１ 出荷先'!$G:$G,$G$5)/SUMIFS('出荷記録１ 出荷先'!$J:$J,'出荷記録１ 出荷先'!$B:$B,"&gt;="&amp;$G$3,'出荷記録１ 出荷先'!$B:$B,"&lt;="&amp;$G$4,'出荷記録１ 出荷先'!$D:$D,Q$8,'出荷記録１ 出荷先'!$E:$E,$G26,'出荷記録１ 出荷先'!$G:$G,$G$5)*VLOOKUP($G$6,$D:$E,2,FALSE)
)),"")</f>
        <v/>
      </c>
      <c r="R26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出荷先'!$E:$E,$G26,'出荷記録１ 出荷先'!$G:$G,$G$5),
SUMIFS('出荷記録１ 出荷先'!$K:$K,'出荷記録１ 出荷先'!$B:$B,"&gt;="&amp;$G$3,'出荷記録１ 出荷先'!$B:$B,"&lt;="&amp;$G$4,'出荷記録１ 出荷先'!$D:$D,R$8,'出荷記録１ 出荷先'!$E:$E,$G26,'出荷記録１ 出荷先'!$G:$G,$G$5)/SUMIFS('出荷記録１ 出荷先'!$J:$J,'出荷記録１ 出荷先'!$B:$B,"&gt;="&amp;$G$3,'出荷記録１ 出荷先'!$B:$B,"&lt;="&amp;$G$4,'出荷記録１ 出荷先'!$D:$D,R$8,'出荷記録１ 出荷先'!$E:$E,$G26,'出荷記録１ 出荷先'!$G:$G,$G$5)*VLOOKUP($G$6,$D:$E,2,FALSE)
)),"")</f>
        <v/>
      </c>
      <c r="S26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出荷先'!$E:$E,$G26,'出荷記録１ 出荷先'!$G:$G,$G$5),
SUMIFS('出荷記録１ 出荷先'!$K:$K,'出荷記録１ 出荷先'!$B:$B,"&gt;="&amp;$G$3,'出荷記録１ 出荷先'!$B:$B,"&lt;="&amp;$G$4,'出荷記録１ 出荷先'!$D:$D,S$8,'出荷記録１ 出荷先'!$E:$E,$G26,'出荷記録１ 出荷先'!$G:$G,$G$5)/SUMIFS('出荷記録１ 出荷先'!$J:$J,'出荷記録１ 出荷先'!$B:$B,"&gt;="&amp;$G$3,'出荷記録１ 出荷先'!$B:$B,"&lt;="&amp;$G$4,'出荷記録１ 出荷先'!$D:$D,S$8,'出荷記録１ 出荷先'!$E:$E,$G26,'出荷記録１ 出荷先'!$G:$G,$G$5)*VLOOKUP($G$6,$D:$E,2,FALSE)
)),"")</f>
        <v/>
      </c>
      <c r="T26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出荷先'!$E:$E,$G26,'出荷記録１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出荷先'!$E:$E,$G26,'出荷記録１ 出荷先'!$G:$G,$G$5),
SUMIFS('出荷記録１ 出荷先'!$K:$K,'出荷記録１ 出荷先'!$B:$B,"&gt;="&amp;$G$3,'出荷記録１ 出荷先'!$B:$B,"&lt;="&amp;$G$4,'出荷記録１ 出荷先'!$D:$D,T$8,'出荷記録１ 出荷先'!$E:$E,$G26,'出荷記録１ 出荷先'!$G:$G,$G$5)/SUMIFS('出荷記録１ 出荷先'!$J:$J,'出荷記録１ 出荷先'!$B:$B,"&gt;="&amp;$G$3,'出荷記録１ 出荷先'!$B:$B,"&lt;="&amp;$G$4,'出荷記録１ 出荷先'!$D:$D,T$8,'出荷記録１ 出荷先'!$E:$E,$G26,'出荷記録１ 出荷先'!$G:$G,$G$5)*VLOOKUP($G$6,$D:$E,2,FALSE)
)),"")</f>
        <v/>
      </c>
    </row>
    <row r="27" spans="6:20" x14ac:dyDescent="0.4">
      <c r="F27">
        <v>18</v>
      </c>
      <c r="G27" s="46"/>
      <c r="H27" s="13" t="str">
        <f>IFERROR(
IF($G$7="単位あたりの数量",
SUMIFS('出荷記録１ 出荷先'!$J:$J,'出荷記録１ 出荷先'!$E:$E,$G27,'出荷記録１ 出荷先'!$G:$G,$G$5,'出荷記録１ 出荷先'!B:B,"&gt;="&amp;$G$3,'出荷記録１ 出荷先'!B:B,"&lt;="&amp;$G$4)/VLOOKUP($G$6,$D:$E,2,FALSE),
IF($G$7="合計金額",
SUMIFS('出荷記録１ 出荷先'!$K:$K,'出荷記録１ 出荷先'!$E:$E,$G27,'出荷記録１ 出荷先'!$G:$G,$G$5,'出荷記録１ 出荷先'!B:B,"&gt;="&amp;$G$3,'出荷記録１ 出荷先'!B:B,"&lt;="&amp;$G$4),
SUMIFS('出荷記録１ 出荷先'!$K:$K,'出荷記録１ 出荷先'!$E:$E,$G27,'出荷記録１ 出荷先'!$G:$G,$G$5,'出荷記録１ 出荷先'!B:B,"&gt;="&amp;$G$3,'出荷記録１ 出荷先'!B:B,"&lt;="&amp;$G$4)/SUMIFS('出荷記録１ 出荷先'!$J:$J,'出荷記録１ 出荷先'!$E:$E,$G27,'出荷記録１ 出荷先'!$G:$G,$G$5,'出荷記録１ 出荷先'!B:B,"&gt;="&amp;$G$3,'出荷記録１ 出荷先'!B:B,"&lt;="&amp;$G$4)*VLOOKUP($G$6,$D:$E,2,FALSE)
)),"")</f>
        <v/>
      </c>
      <c r="I27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出荷先'!$E:$E,$G27,'出荷記録１ 出荷先'!$G:$G,$G$5),
SUMIFS('出荷記録１ 出荷先'!$K:$K,'出荷記録１ 出荷先'!$B:$B,"&gt;="&amp;$G$3,'出荷記録１ 出荷先'!$B:$B,"&lt;="&amp;$G$4,'出荷記録１ 出荷先'!$D:$D,I$8,'出荷記録１ 出荷先'!$E:$E,$G27,'出荷記録１ 出荷先'!$G:$G,$G$5)/SUMIFS('出荷記録１ 出荷先'!$J:$J,'出荷記録１ 出荷先'!$B:$B,"&gt;="&amp;$G$3,'出荷記録１ 出荷先'!$B:$B,"&lt;="&amp;$G$4,'出荷記録１ 出荷先'!$D:$D,I$8,'出荷記録１ 出荷先'!$E:$E,$G27,'出荷記録１ 出荷先'!$G:$G,$G$5)*VLOOKUP($G$6,$D:$E,2,FALSE)
)),"")</f>
        <v/>
      </c>
      <c r="J27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出荷先'!$E:$E,$G27,'出荷記録１ 出荷先'!$G:$G,$G$5),
SUMIFS('出荷記録１ 出荷先'!$K:$K,'出荷記録１ 出荷先'!$B:$B,"&gt;="&amp;$G$3,'出荷記録１ 出荷先'!$B:$B,"&lt;="&amp;$G$4,'出荷記録１ 出荷先'!$D:$D,J$8,'出荷記録１ 出荷先'!$E:$E,$G27,'出荷記録１ 出荷先'!$G:$G,$G$5)/SUMIFS('出荷記録１ 出荷先'!$J:$J,'出荷記録１ 出荷先'!$B:$B,"&gt;="&amp;$G$3,'出荷記録１ 出荷先'!$B:$B,"&lt;="&amp;$G$4,'出荷記録１ 出荷先'!$D:$D,J$8,'出荷記録１ 出荷先'!$E:$E,$G27,'出荷記録１ 出荷先'!$G:$G,$G$5)*VLOOKUP($G$6,$D:$E,2,FALSE)
)),"")</f>
        <v/>
      </c>
      <c r="K27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出荷先'!$E:$E,$G27,'出荷記録１ 出荷先'!$G:$G,$G$5),
SUMIFS('出荷記録１ 出荷先'!$K:$K,'出荷記録１ 出荷先'!$B:$B,"&gt;="&amp;$G$3,'出荷記録１ 出荷先'!$B:$B,"&lt;="&amp;$G$4,'出荷記録１ 出荷先'!$D:$D,K$8,'出荷記録１ 出荷先'!$E:$E,$G27,'出荷記録１ 出荷先'!$G:$G,$G$5)/SUMIFS('出荷記録１ 出荷先'!$J:$J,'出荷記録１ 出荷先'!$B:$B,"&gt;="&amp;$G$3,'出荷記録１ 出荷先'!$B:$B,"&lt;="&amp;$G$4,'出荷記録１ 出荷先'!$D:$D,K$8,'出荷記録１ 出荷先'!$E:$E,$G27,'出荷記録１ 出荷先'!$G:$G,$G$5)*VLOOKUP($G$6,$D:$E,2,FALSE)
)),"")</f>
        <v/>
      </c>
      <c r="L27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出荷先'!$E:$E,$G27,'出荷記録１ 出荷先'!$G:$G,$G$5),
SUMIFS('出荷記録１ 出荷先'!$K:$K,'出荷記録１ 出荷先'!$B:$B,"&gt;="&amp;$G$3,'出荷記録１ 出荷先'!$B:$B,"&lt;="&amp;$G$4,'出荷記録１ 出荷先'!$D:$D,L$8,'出荷記録１ 出荷先'!$E:$E,$G27,'出荷記録１ 出荷先'!$G:$G,$G$5)/SUMIFS('出荷記録１ 出荷先'!$J:$J,'出荷記録１ 出荷先'!$B:$B,"&gt;="&amp;$G$3,'出荷記録１ 出荷先'!$B:$B,"&lt;="&amp;$G$4,'出荷記録１ 出荷先'!$D:$D,L$8,'出荷記録１ 出荷先'!$E:$E,$G27,'出荷記録１ 出荷先'!$G:$G,$G$5)*VLOOKUP($G$6,$D:$E,2,FALSE)
)),"")</f>
        <v/>
      </c>
      <c r="M27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出荷先'!$E:$E,$G27,'出荷記録１ 出荷先'!$G:$G,$G$5),
SUMIFS('出荷記録１ 出荷先'!$K:$K,'出荷記録１ 出荷先'!$B:$B,"&gt;="&amp;$G$3,'出荷記録１ 出荷先'!$B:$B,"&lt;="&amp;$G$4,'出荷記録１ 出荷先'!$D:$D,M$8,'出荷記録１ 出荷先'!$E:$E,$G27,'出荷記録１ 出荷先'!$G:$G,$G$5)/SUMIFS('出荷記録１ 出荷先'!$J:$J,'出荷記録１ 出荷先'!$B:$B,"&gt;="&amp;$G$3,'出荷記録１ 出荷先'!$B:$B,"&lt;="&amp;$G$4,'出荷記録１ 出荷先'!$D:$D,M$8,'出荷記録１ 出荷先'!$E:$E,$G27,'出荷記録１ 出荷先'!$G:$G,$G$5)*VLOOKUP($G$6,$D:$E,2,FALSE)
)),"")</f>
        <v/>
      </c>
      <c r="N27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出荷先'!$E:$E,$G27,'出荷記録１ 出荷先'!$G:$G,$G$5),
SUMIFS('出荷記録１ 出荷先'!$K:$K,'出荷記録１ 出荷先'!$B:$B,"&gt;="&amp;$G$3,'出荷記録１ 出荷先'!$B:$B,"&lt;="&amp;$G$4,'出荷記録１ 出荷先'!$D:$D,N$8,'出荷記録１ 出荷先'!$E:$E,$G27,'出荷記録１ 出荷先'!$G:$G,$G$5)/SUMIFS('出荷記録１ 出荷先'!$J:$J,'出荷記録１ 出荷先'!$B:$B,"&gt;="&amp;$G$3,'出荷記録１ 出荷先'!$B:$B,"&lt;="&amp;$G$4,'出荷記録１ 出荷先'!$D:$D,N$8,'出荷記録１ 出荷先'!$E:$E,$G27,'出荷記録１ 出荷先'!$G:$G,$G$5)*VLOOKUP($G$6,$D:$E,2,FALSE)
)),"")</f>
        <v/>
      </c>
      <c r="O27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出荷先'!$E:$E,$G27,'出荷記録１ 出荷先'!$G:$G,$G$5),
SUMIFS('出荷記録１ 出荷先'!$K:$K,'出荷記録１ 出荷先'!$B:$B,"&gt;="&amp;$G$3,'出荷記録１ 出荷先'!$B:$B,"&lt;="&amp;$G$4,'出荷記録１ 出荷先'!$D:$D,O$8,'出荷記録１ 出荷先'!$E:$E,$G27,'出荷記録１ 出荷先'!$G:$G,$G$5)/SUMIFS('出荷記録１ 出荷先'!$J:$J,'出荷記録１ 出荷先'!$B:$B,"&gt;="&amp;$G$3,'出荷記録１ 出荷先'!$B:$B,"&lt;="&amp;$G$4,'出荷記録１ 出荷先'!$D:$D,O$8,'出荷記録１ 出荷先'!$E:$E,$G27,'出荷記録１ 出荷先'!$G:$G,$G$5)*VLOOKUP($G$6,$D:$E,2,FALSE)
)),"")</f>
        <v/>
      </c>
      <c r="P27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出荷先'!$E:$E,$G27,'出荷記録１ 出荷先'!$G:$G,$G$5),
SUMIFS('出荷記録１ 出荷先'!$K:$K,'出荷記録１ 出荷先'!$B:$B,"&gt;="&amp;$G$3,'出荷記録１ 出荷先'!$B:$B,"&lt;="&amp;$G$4,'出荷記録１ 出荷先'!$D:$D,P$8,'出荷記録１ 出荷先'!$E:$E,$G27,'出荷記録１ 出荷先'!$G:$G,$G$5)/SUMIFS('出荷記録１ 出荷先'!$J:$J,'出荷記録１ 出荷先'!$B:$B,"&gt;="&amp;$G$3,'出荷記録１ 出荷先'!$B:$B,"&lt;="&amp;$G$4,'出荷記録１ 出荷先'!$D:$D,P$8,'出荷記録１ 出荷先'!$E:$E,$G27,'出荷記録１ 出荷先'!$G:$G,$G$5)*VLOOKUP($G$6,$D:$E,2,FALSE)
)),"")</f>
        <v/>
      </c>
      <c r="Q27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出荷先'!$E:$E,$G27,'出荷記録１ 出荷先'!$G:$G,$G$5),
SUMIFS('出荷記録１ 出荷先'!$K:$K,'出荷記録１ 出荷先'!$B:$B,"&gt;="&amp;$G$3,'出荷記録１ 出荷先'!$B:$B,"&lt;="&amp;$G$4,'出荷記録１ 出荷先'!$D:$D,Q$8,'出荷記録１ 出荷先'!$E:$E,$G27,'出荷記録１ 出荷先'!$G:$G,$G$5)/SUMIFS('出荷記録１ 出荷先'!$J:$J,'出荷記録１ 出荷先'!$B:$B,"&gt;="&amp;$G$3,'出荷記録１ 出荷先'!$B:$B,"&lt;="&amp;$G$4,'出荷記録１ 出荷先'!$D:$D,Q$8,'出荷記録１ 出荷先'!$E:$E,$G27,'出荷記録１ 出荷先'!$G:$G,$G$5)*VLOOKUP($G$6,$D:$E,2,FALSE)
)),"")</f>
        <v/>
      </c>
      <c r="R27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出荷先'!$E:$E,$G27,'出荷記録１ 出荷先'!$G:$G,$G$5),
SUMIFS('出荷記録１ 出荷先'!$K:$K,'出荷記録１ 出荷先'!$B:$B,"&gt;="&amp;$G$3,'出荷記録１ 出荷先'!$B:$B,"&lt;="&amp;$G$4,'出荷記録１ 出荷先'!$D:$D,R$8,'出荷記録１ 出荷先'!$E:$E,$G27,'出荷記録１ 出荷先'!$G:$G,$G$5)/SUMIFS('出荷記録１ 出荷先'!$J:$J,'出荷記録１ 出荷先'!$B:$B,"&gt;="&amp;$G$3,'出荷記録１ 出荷先'!$B:$B,"&lt;="&amp;$G$4,'出荷記録１ 出荷先'!$D:$D,R$8,'出荷記録１ 出荷先'!$E:$E,$G27,'出荷記録１ 出荷先'!$G:$G,$G$5)*VLOOKUP($G$6,$D:$E,2,FALSE)
)),"")</f>
        <v/>
      </c>
      <c r="S27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出荷先'!$E:$E,$G27,'出荷記録１ 出荷先'!$G:$G,$G$5),
SUMIFS('出荷記録１ 出荷先'!$K:$K,'出荷記録１ 出荷先'!$B:$B,"&gt;="&amp;$G$3,'出荷記録１ 出荷先'!$B:$B,"&lt;="&amp;$G$4,'出荷記録１ 出荷先'!$D:$D,S$8,'出荷記録１ 出荷先'!$E:$E,$G27,'出荷記録１ 出荷先'!$G:$G,$G$5)/SUMIFS('出荷記録１ 出荷先'!$J:$J,'出荷記録１ 出荷先'!$B:$B,"&gt;="&amp;$G$3,'出荷記録１ 出荷先'!$B:$B,"&lt;="&amp;$G$4,'出荷記録１ 出荷先'!$D:$D,S$8,'出荷記録１ 出荷先'!$E:$E,$G27,'出荷記録１ 出荷先'!$G:$G,$G$5)*VLOOKUP($G$6,$D:$E,2,FALSE)
)),"")</f>
        <v/>
      </c>
      <c r="T27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出荷先'!$E:$E,$G27,'出荷記録１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出荷先'!$E:$E,$G27,'出荷記録１ 出荷先'!$G:$G,$G$5),
SUMIFS('出荷記録１ 出荷先'!$K:$K,'出荷記録１ 出荷先'!$B:$B,"&gt;="&amp;$G$3,'出荷記録１ 出荷先'!$B:$B,"&lt;="&amp;$G$4,'出荷記録１ 出荷先'!$D:$D,T$8,'出荷記録１ 出荷先'!$E:$E,$G27,'出荷記録１ 出荷先'!$G:$G,$G$5)/SUMIFS('出荷記録１ 出荷先'!$J:$J,'出荷記録１ 出荷先'!$B:$B,"&gt;="&amp;$G$3,'出荷記録１ 出荷先'!$B:$B,"&lt;="&amp;$G$4,'出荷記録１ 出荷先'!$D:$D,T$8,'出荷記録１ 出荷先'!$E:$E,$G27,'出荷記録１ 出荷先'!$G:$G,$G$5)*VLOOKUP($G$6,$D:$E,2,FALSE)
)),"")</f>
        <v/>
      </c>
    </row>
    <row r="28" spans="6:20" x14ac:dyDescent="0.4">
      <c r="F28">
        <v>19</v>
      </c>
      <c r="G28" s="46"/>
      <c r="H28" s="13" t="str">
        <f>IFERROR(
IF($G$7="単位あたりの数量",
SUMIFS('出荷記録１ 出荷先'!$J:$J,'出荷記録１ 出荷先'!$E:$E,$G28,'出荷記録１ 出荷先'!$G:$G,$G$5,'出荷記録１ 出荷先'!B:B,"&gt;="&amp;$G$3,'出荷記録１ 出荷先'!B:B,"&lt;="&amp;$G$4)/VLOOKUP($G$6,$D:$E,2,FALSE),
IF($G$7="合計金額",
SUMIFS('出荷記録１ 出荷先'!$K:$K,'出荷記録１ 出荷先'!$E:$E,$G28,'出荷記録１ 出荷先'!$G:$G,$G$5,'出荷記録１ 出荷先'!B:B,"&gt;="&amp;$G$3,'出荷記録１ 出荷先'!B:B,"&lt;="&amp;$G$4),
SUMIFS('出荷記録１ 出荷先'!$K:$K,'出荷記録１ 出荷先'!$E:$E,$G28,'出荷記録１ 出荷先'!$G:$G,$G$5,'出荷記録１ 出荷先'!B:B,"&gt;="&amp;$G$3,'出荷記録１ 出荷先'!B:B,"&lt;="&amp;$G$4)/SUMIFS('出荷記録１ 出荷先'!$J:$J,'出荷記録１ 出荷先'!$E:$E,$G28,'出荷記録１ 出荷先'!$G:$G,$G$5,'出荷記録１ 出荷先'!B:B,"&gt;="&amp;$G$3,'出荷記録１ 出荷先'!B:B,"&lt;="&amp;$G$4)*VLOOKUP($G$6,$D:$E,2,FALSE)
)),"")</f>
        <v/>
      </c>
      <c r="I28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出荷先'!$E:$E,$G28,'出荷記録１ 出荷先'!$G:$G,$G$5),
SUMIFS('出荷記録１ 出荷先'!$K:$K,'出荷記録１ 出荷先'!$B:$B,"&gt;="&amp;$G$3,'出荷記録１ 出荷先'!$B:$B,"&lt;="&amp;$G$4,'出荷記録１ 出荷先'!$D:$D,I$8,'出荷記録１ 出荷先'!$E:$E,$G28,'出荷記録１ 出荷先'!$G:$G,$G$5)/SUMIFS('出荷記録１ 出荷先'!$J:$J,'出荷記録１ 出荷先'!$B:$B,"&gt;="&amp;$G$3,'出荷記録１ 出荷先'!$B:$B,"&lt;="&amp;$G$4,'出荷記録１ 出荷先'!$D:$D,I$8,'出荷記録１ 出荷先'!$E:$E,$G28,'出荷記録１ 出荷先'!$G:$G,$G$5)*VLOOKUP($G$6,$D:$E,2,FALSE)
)),"")</f>
        <v/>
      </c>
      <c r="J28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出荷先'!$E:$E,$G28,'出荷記録１ 出荷先'!$G:$G,$G$5),
SUMIFS('出荷記録１ 出荷先'!$K:$K,'出荷記録１ 出荷先'!$B:$B,"&gt;="&amp;$G$3,'出荷記録１ 出荷先'!$B:$B,"&lt;="&amp;$G$4,'出荷記録１ 出荷先'!$D:$D,J$8,'出荷記録１ 出荷先'!$E:$E,$G28,'出荷記録１ 出荷先'!$G:$G,$G$5)/SUMIFS('出荷記録１ 出荷先'!$J:$J,'出荷記録１ 出荷先'!$B:$B,"&gt;="&amp;$G$3,'出荷記録１ 出荷先'!$B:$B,"&lt;="&amp;$G$4,'出荷記録１ 出荷先'!$D:$D,J$8,'出荷記録１ 出荷先'!$E:$E,$G28,'出荷記録１ 出荷先'!$G:$G,$G$5)*VLOOKUP($G$6,$D:$E,2,FALSE)
)),"")</f>
        <v/>
      </c>
      <c r="K28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出荷先'!$E:$E,$G28,'出荷記録１ 出荷先'!$G:$G,$G$5),
SUMIFS('出荷記録１ 出荷先'!$K:$K,'出荷記録１ 出荷先'!$B:$B,"&gt;="&amp;$G$3,'出荷記録１ 出荷先'!$B:$B,"&lt;="&amp;$G$4,'出荷記録１ 出荷先'!$D:$D,K$8,'出荷記録１ 出荷先'!$E:$E,$G28,'出荷記録１ 出荷先'!$G:$G,$G$5)/SUMIFS('出荷記録１ 出荷先'!$J:$J,'出荷記録１ 出荷先'!$B:$B,"&gt;="&amp;$G$3,'出荷記録１ 出荷先'!$B:$B,"&lt;="&amp;$G$4,'出荷記録１ 出荷先'!$D:$D,K$8,'出荷記録１ 出荷先'!$E:$E,$G28,'出荷記録１ 出荷先'!$G:$G,$G$5)*VLOOKUP($G$6,$D:$E,2,FALSE)
)),"")</f>
        <v/>
      </c>
      <c r="L28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出荷先'!$E:$E,$G28,'出荷記録１ 出荷先'!$G:$G,$G$5),
SUMIFS('出荷記録１ 出荷先'!$K:$K,'出荷記録１ 出荷先'!$B:$B,"&gt;="&amp;$G$3,'出荷記録１ 出荷先'!$B:$B,"&lt;="&amp;$G$4,'出荷記録１ 出荷先'!$D:$D,L$8,'出荷記録１ 出荷先'!$E:$E,$G28,'出荷記録１ 出荷先'!$G:$G,$G$5)/SUMIFS('出荷記録１ 出荷先'!$J:$J,'出荷記録１ 出荷先'!$B:$B,"&gt;="&amp;$G$3,'出荷記録１ 出荷先'!$B:$B,"&lt;="&amp;$G$4,'出荷記録１ 出荷先'!$D:$D,L$8,'出荷記録１ 出荷先'!$E:$E,$G28,'出荷記録１ 出荷先'!$G:$G,$G$5)*VLOOKUP($G$6,$D:$E,2,FALSE)
)),"")</f>
        <v/>
      </c>
      <c r="M28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出荷先'!$E:$E,$G28,'出荷記録１ 出荷先'!$G:$G,$G$5),
SUMIFS('出荷記録１ 出荷先'!$K:$K,'出荷記録１ 出荷先'!$B:$B,"&gt;="&amp;$G$3,'出荷記録１ 出荷先'!$B:$B,"&lt;="&amp;$G$4,'出荷記録１ 出荷先'!$D:$D,M$8,'出荷記録１ 出荷先'!$E:$E,$G28,'出荷記録１ 出荷先'!$G:$G,$G$5)/SUMIFS('出荷記録１ 出荷先'!$J:$J,'出荷記録１ 出荷先'!$B:$B,"&gt;="&amp;$G$3,'出荷記録１ 出荷先'!$B:$B,"&lt;="&amp;$G$4,'出荷記録１ 出荷先'!$D:$D,M$8,'出荷記録１ 出荷先'!$E:$E,$G28,'出荷記録１ 出荷先'!$G:$G,$G$5)*VLOOKUP($G$6,$D:$E,2,FALSE)
)),"")</f>
        <v/>
      </c>
      <c r="N28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出荷先'!$E:$E,$G28,'出荷記録１ 出荷先'!$G:$G,$G$5),
SUMIFS('出荷記録１ 出荷先'!$K:$K,'出荷記録１ 出荷先'!$B:$B,"&gt;="&amp;$G$3,'出荷記録１ 出荷先'!$B:$B,"&lt;="&amp;$G$4,'出荷記録１ 出荷先'!$D:$D,N$8,'出荷記録１ 出荷先'!$E:$E,$G28,'出荷記録１ 出荷先'!$G:$G,$G$5)/SUMIFS('出荷記録１ 出荷先'!$J:$J,'出荷記録１ 出荷先'!$B:$B,"&gt;="&amp;$G$3,'出荷記録１ 出荷先'!$B:$B,"&lt;="&amp;$G$4,'出荷記録１ 出荷先'!$D:$D,N$8,'出荷記録１ 出荷先'!$E:$E,$G28,'出荷記録１ 出荷先'!$G:$G,$G$5)*VLOOKUP($G$6,$D:$E,2,FALSE)
)),"")</f>
        <v/>
      </c>
      <c r="O28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出荷先'!$E:$E,$G28,'出荷記録１ 出荷先'!$G:$G,$G$5),
SUMIFS('出荷記録１ 出荷先'!$K:$K,'出荷記録１ 出荷先'!$B:$B,"&gt;="&amp;$G$3,'出荷記録１ 出荷先'!$B:$B,"&lt;="&amp;$G$4,'出荷記録１ 出荷先'!$D:$D,O$8,'出荷記録１ 出荷先'!$E:$E,$G28,'出荷記録１ 出荷先'!$G:$G,$G$5)/SUMIFS('出荷記録１ 出荷先'!$J:$J,'出荷記録１ 出荷先'!$B:$B,"&gt;="&amp;$G$3,'出荷記録１ 出荷先'!$B:$B,"&lt;="&amp;$G$4,'出荷記録１ 出荷先'!$D:$D,O$8,'出荷記録１ 出荷先'!$E:$E,$G28,'出荷記録１ 出荷先'!$G:$G,$G$5)*VLOOKUP($G$6,$D:$E,2,FALSE)
)),"")</f>
        <v/>
      </c>
      <c r="P28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出荷先'!$E:$E,$G28,'出荷記録１ 出荷先'!$G:$G,$G$5),
SUMIFS('出荷記録１ 出荷先'!$K:$K,'出荷記録１ 出荷先'!$B:$B,"&gt;="&amp;$G$3,'出荷記録１ 出荷先'!$B:$B,"&lt;="&amp;$G$4,'出荷記録１ 出荷先'!$D:$D,P$8,'出荷記録１ 出荷先'!$E:$E,$G28,'出荷記録１ 出荷先'!$G:$G,$G$5)/SUMIFS('出荷記録１ 出荷先'!$J:$J,'出荷記録１ 出荷先'!$B:$B,"&gt;="&amp;$G$3,'出荷記録１ 出荷先'!$B:$B,"&lt;="&amp;$G$4,'出荷記録１ 出荷先'!$D:$D,P$8,'出荷記録１ 出荷先'!$E:$E,$G28,'出荷記録１ 出荷先'!$G:$G,$G$5)*VLOOKUP($G$6,$D:$E,2,FALSE)
)),"")</f>
        <v/>
      </c>
      <c r="Q28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出荷先'!$E:$E,$G28,'出荷記録１ 出荷先'!$G:$G,$G$5),
SUMIFS('出荷記録１ 出荷先'!$K:$K,'出荷記録１ 出荷先'!$B:$B,"&gt;="&amp;$G$3,'出荷記録１ 出荷先'!$B:$B,"&lt;="&amp;$G$4,'出荷記録１ 出荷先'!$D:$D,Q$8,'出荷記録１ 出荷先'!$E:$E,$G28,'出荷記録１ 出荷先'!$G:$G,$G$5)/SUMIFS('出荷記録１ 出荷先'!$J:$J,'出荷記録１ 出荷先'!$B:$B,"&gt;="&amp;$G$3,'出荷記録１ 出荷先'!$B:$B,"&lt;="&amp;$G$4,'出荷記録１ 出荷先'!$D:$D,Q$8,'出荷記録１ 出荷先'!$E:$E,$G28,'出荷記録１ 出荷先'!$G:$G,$G$5)*VLOOKUP($G$6,$D:$E,2,FALSE)
)),"")</f>
        <v/>
      </c>
      <c r="R28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出荷先'!$E:$E,$G28,'出荷記録１ 出荷先'!$G:$G,$G$5),
SUMIFS('出荷記録１ 出荷先'!$K:$K,'出荷記録１ 出荷先'!$B:$B,"&gt;="&amp;$G$3,'出荷記録１ 出荷先'!$B:$B,"&lt;="&amp;$G$4,'出荷記録１ 出荷先'!$D:$D,R$8,'出荷記録１ 出荷先'!$E:$E,$G28,'出荷記録１ 出荷先'!$G:$G,$G$5)/SUMIFS('出荷記録１ 出荷先'!$J:$J,'出荷記録１ 出荷先'!$B:$B,"&gt;="&amp;$G$3,'出荷記録１ 出荷先'!$B:$B,"&lt;="&amp;$G$4,'出荷記録１ 出荷先'!$D:$D,R$8,'出荷記録１ 出荷先'!$E:$E,$G28,'出荷記録１ 出荷先'!$G:$G,$G$5)*VLOOKUP($G$6,$D:$E,2,FALSE)
)),"")</f>
        <v/>
      </c>
      <c r="S28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出荷先'!$E:$E,$G28,'出荷記録１ 出荷先'!$G:$G,$G$5),
SUMIFS('出荷記録１ 出荷先'!$K:$K,'出荷記録１ 出荷先'!$B:$B,"&gt;="&amp;$G$3,'出荷記録１ 出荷先'!$B:$B,"&lt;="&amp;$G$4,'出荷記録１ 出荷先'!$D:$D,S$8,'出荷記録１ 出荷先'!$E:$E,$G28,'出荷記録１ 出荷先'!$G:$G,$G$5)/SUMIFS('出荷記録１ 出荷先'!$J:$J,'出荷記録１ 出荷先'!$B:$B,"&gt;="&amp;$G$3,'出荷記録１ 出荷先'!$B:$B,"&lt;="&amp;$G$4,'出荷記録１ 出荷先'!$D:$D,S$8,'出荷記録１ 出荷先'!$E:$E,$G28,'出荷記録１ 出荷先'!$G:$G,$G$5)*VLOOKUP($G$6,$D:$E,2,FALSE)
)),"")</f>
        <v/>
      </c>
      <c r="T28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出荷先'!$E:$E,$G28,'出荷記録１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出荷先'!$E:$E,$G28,'出荷記録１ 出荷先'!$G:$G,$G$5),
SUMIFS('出荷記録１ 出荷先'!$K:$K,'出荷記録１ 出荷先'!$B:$B,"&gt;="&amp;$G$3,'出荷記録１ 出荷先'!$B:$B,"&lt;="&amp;$G$4,'出荷記録１ 出荷先'!$D:$D,T$8,'出荷記録１ 出荷先'!$E:$E,$G28,'出荷記録１ 出荷先'!$G:$G,$G$5)/SUMIFS('出荷記録１ 出荷先'!$J:$J,'出荷記録１ 出荷先'!$B:$B,"&gt;="&amp;$G$3,'出荷記録１ 出荷先'!$B:$B,"&lt;="&amp;$G$4,'出荷記録１ 出荷先'!$D:$D,T$8,'出荷記録１ 出荷先'!$E:$E,$G28,'出荷記録１ 出荷先'!$G:$G,$G$5)*VLOOKUP($G$6,$D:$E,2,FALSE)
)),"")</f>
        <v/>
      </c>
    </row>
    <row r="29" spans="6:20" x14ac:dyDescent="0.4">
      <c r="F29">
        <v>20</v>
      </c>
      <c r="G29" s="46"/>
      <c r="H29" s="13" t="str">
        <f>IFERROR(
IF($G$7="単位あたりの数量",
SUMIFS('出荷記録１ 出荷先'!$J:$J,'出荷記録１ 出荷先'!$E:$E,$G29,'出荷記録１ 出荷先'!$G:$G,$G$5,'出荷記録１ 出荷先'!B:B,"&gt;="&amp;$G$3,'出荷記録１ 出荷先'!B:B,"&lt;="&amp;$G$4)/VLOOKUP($G$6,$D:$E,2,FALSE),
IF($G$7="合計金額",
SUMIFS('出荷記録１ 出荷先'!$K:$K,'出荷記録１ 出荷先'!$E:$E,$G29,'出荷記録１ 出荷先'!$G:$G,$G$5,'出荷記録１ 出荷先'!B:B,"&gt;="&amp;$G$3,'出荷記録１ 出荷先'!B:B,"&lt;="&amp;$G$4),
SUMIFS('出荷記録１ 出荷先'!$K:$K,'出荷記録１ 出荷先'!$E:$E,$G29,'出荷記録１ 出荷先'!$G:$G,$G$5,'出荷記録１ 出荷先'!B:B,"&gt;="&amp;$G$3,'出荷記録１ 出荷先'!B:B,"&lt;="&amp;$G$4)/SUMIFS('出荷記録１ 出荷先'!$J:$J,'出荷記録１ 出荷先'!$E:$E,$G29,'出荷記録１ 出荷先'!$G:$G,$G$5,'出荷記録１ 出荷先'!B:B,"&gt;="&amp;$G$3,'出荷記録１ 出荷先'!B:B,"&lt;="&amp;$G$4)*VLOOKUP($G$6,$D:$E,2,FALSE)
)),"")</f>
        <v/>
      </c>
      <c r="I29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出荷先'!$E:$E,$G29,'出荷記録１ 出荷先'!$G:$G,$G$5),
SUMIFS('出荷記録１ 出荷先'!$K:$K,'出荷記録１ 出荷先'!$B:$B,"&gt;="&amp;$G$3,'出荷記録１ 出荷先'!$B:$B,"&lt;="&amp;$G$4,'出荷記録１ 出荷先'!$D:$D,I$8,'出荷記録１ 出荷先'!$E:$E,$G29,'出荷記録１ 出荷先'!$G:$G,$G$5)/SUMIFS('出荷記録１ 出荷先'!$J:$J,'出荷記録１ 出荷先'!$B:$B,"&gt;="&amp;$G$3,'出荷記録１ 出荷先'!$B:$B,"&lt;="&amp;$G$4,'出荷記録１ 出荷先'!$D:$D,I$8,'出荷記録１ 出荷先'!$E:$E,$G29,'出荷記録１ 出荷先'!$G:$G,$G$5)*VLOOKUP($G$6,$D:$E,2,FALSE)
)),"")</f>
        <v/>
      </c>
      <c r="J29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出荷先'!$E:$E,$G29,'出荷記録１ 出荷先'!$G:$G,$G$5),
SUMIFS('出荷記録１ 出荷先'!$K:$K,'出荷記録１ 出荷先'!$B:$B,"&gt;="&amp;$G$3,'出荷記録１ 出荷先'!$B:$B,"&lt;="&amp;$G$4,'出荷記録１ 出荷先'!$D:$D,J$8,'出荷記録１ 出荷先'!$E:$E,$G29,'出荷記録１ 出荷先'!$G:$G,$G$5)/SUMIFS('出荷記録１ 出荷先'!$J:$J,'出荷記録１ 出荷先'!$B:$B,"&gt;="&amp;$G$3,'出荷記録１ 出荷先'!$B:$B,"&lt;="&amp;$G$4,'出荷記録１ 出荷先'!$D:$D,J$8,'出荷記録１ 出荷先'!$E:$E,$G29,'出荷記録１ 出荷先'!$G:$G,$G$5)*VLOOKUP($G$6,$D:$E,2,FALSE)
)),"")</f>
        <v/>
      </c>
      <c r="K29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出荷先'!$E:$E,$G29,'出荷記録１ 出荷先'!$G:$G,$G$5),
SUMIFS('出荷記録１ 出荷先'!$K:$K,'出荷記録１ 出荷先'!$B:$B,"&gt;="&amp;$G$3,'出荷記録１ 出荷先'!$B:$B,"&lt;="&amp;$G$4,'出荷記録１ 出荷先'!$D:$D,K$8,'出荷記録１ 出荷先'!$E:$E,$G29,'出荷記録１ 出荷先'!$G:$G,$G$5)/SUMIFS('出荷記録１ 出荷先'!$J:$J,'出荷記録１ 出荷先'!$B:$B,"&gt;="&amp;$G$3,'出荷記録１ 出荷先'!$B:$B,"&lt;="&amp;$G$4,'出荷記録１ 出荷先'!$D:$D,K$8,'出荷記録１ 出荷先'!$E:$E,$G29,'出荷記録１ 出荷先'!$G:$G,$G$5)*VLOOKUP($G$6,$D:$E,2,FALSE)
)),"")</f>
        <v/>
      </c>
      <c r="L29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出荷先'!$E:$E,$G29,'出荷記録１ 出荷先'!$G:$G,$G$5),
SUMIFS('出荷記録１ 出荷先'!$K:$K,'出荷記録１ 出荷先'!$B:$B,"&gt;="&amp;$G$3,'出荷記録１ 出荷先'!$B:$B,"&lt;="&amp;$G$4,'出荷記録１ 出荷先'!$D:$D,L$8,'出荷記録１ 出荷先'!$E:$E,$G29,'出荷記録１ 出荷先'!$G:$G,$G$5)/SUMIFS('出荷記録１ 出荷先'!$J:$J,'出荷記録１ 出荷先'!$B:$B,"&gt;="&amp;$G$3,'出荷記録１ 出荷先'!$B:$B,"&lt;="&amp;$G$4,'出荷記録１ 出荷先'!$D:$D,L$8,'出荷記録１ 出荷先'!$E:$E,$G29,'出荷記録１ 出荷先'!$G:$G,$G$5)*VLOOKUP($G$6,$D:$E,2,FALSE)
)),"")</f>
        <v/>
      </c>
      <c r="M29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出荷先'!$E:$E,$G29,'出荷記録１ 出荷先'!$G:$G,$G$5),
SUMIFS('出荷記録１ 出荷先'!$K:$K,'出荷記録１ 出荷先'!$B:$B,"&gt;="&amp;$G$3,'出荷記録１ 出荷先'!$B:$B,"&lt;="&amp;$G$4,'出荷記録１ 出荷先'!$D:$D,M$8,'出荷記録１ 出荷先'!$E:$E,$G29,'出荷記録１ 出荷先'!$G:$G,$G$5)/SUMIFS('出荷記録１ 出荷先'!$J:$J,'出荷記録１ 出荷先'!$B:$B,"&gt;="&amp;$G$3,'出荷記録１ 出荷先'!$B:$B,"&lt;="&amp;$G$4,'出荷記録１ 出荷先'!$D:$D,M$8,'出荷記録１ 出荷先'!$E:$E,$G29,'出荷記録１ 出荷先'!$G:$G,$G$5)*VLOOKUP($G$6,$D:$E,2,FALSE)
)),"")</f>
        <v/>
      </c>
      <c r="N29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出荷先'!$E:$E,$G29,'出荷記録１ 出荷先'!$G:$G,$G$5),
SUMIFS('出荷記録１ 出荷先'!$K:$K,'出荷記録１ 出荷先'!$B:$B,"&gt;="&amp;$G$3,'出荷記録１ 出荷先'!$B:$B,"&lt;="&amp;$G$4,'出荷記録１ 出荷先'!$D:$D,N$8,'出荷記録１ 出荷先'!$E:$E,$G29,'出荷記録１ 出荷先'!$G:$G,$G$5)/SUMIFS('出荷記録１ 出荷先'!$J:$J,'出荷記録１ 出荷先'!$B:$B,"&gt;="&amp;$G$3,'出荷記録１ 出荷先'!$B:$B,"&lt;="&amp;$G$4,'出荷記録１ 出荷先'!$D:$D,N$8,'出荷記録１ 出荷先'!$E:$E,$G29,'出荷記録１ 出荷先'!$G:$G,$G$5)*VLOOKUP($G$6,$D:$E,2,FALSE)
)),"")</f>
        <v/>
      </c>
      <c r="O29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出荷先'!$E:$E,$G29,'出荷記録１ 出荷先'!$G:$G,$G$5),
SUMIFS('出荷記録１ 出荷先'!$K:$K,'出荷記録１ 出荷先'!$B:$B,"&gt;="&amp;$G$3,'出荷記録１ 出荷先'!$B:$B,"&lt;="&amp;$G$4,'出荷記録１ 出荷先'!$D:$D,O$8,'出荷記録１ 出荷先'!$E:$E,$G29,'出荷記録１ 出荷先'!$G:$G,$G$5)/SUMIFS('出荷記録１ 出荷先'!$J:$J,'出荷記録１ 出荷先'!$B:$B,"&gt;="&amp;$G$3,'出荷記録１ 出荷先'!$B:$B,"&lt;="&amp;$G$4,'出荷記録１ 出荷先'!$D:$D,O$8,'出荷記録１ 出荷先'!$E:$E,$G29,'出荷記録１ 出荷先'!$G:$G,$G$5)*VLOOKUP($G$6,$D:$E,2,FALSE)
)),"")</f>
        <v/>
      </c>
      <c r="P29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出荷先'!$E:$E,$G29,'出荷記録１ 出荷先'!$G:$G,$G$5),
SUMIFS('出荷記録１ 出荷先'!$K:$K,'出荷記録１ 出荷先'!$B:$B,"&gt;="&amp;$G$3,'出荷記録１ 出荷先'!$B:$B,"&lt;="&amp;$G$4,'出荷記録１ 出荷先'!$D:$D,P$8,'出荷記録１ 出荷先'!$E:$E,$G29,'出荷記録１ 出荷先'!$G:$G,$G$5)/SUMIFS('出荷記録１ 出荷先'!$J:$J,'出荷記録１ 出荷先'!$B:$B,"&gt;="&amp;$G$3,'出荷記録１ 出荷先'!$B:$B,"&lt;="&amp;$G$4,'出荷記録１ 出荷先'!$D:$D,P$8,'出荷記録１ 出荷先'!$E:$E,$G29,'出荷記録１ 出荷先'!$G:$G,$G$5)*VLOOKUP($G$6,$D:$E,2,FALSE)
)),"")</f>
        <v/>
      </c>
      <c r="Q29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出荷先'!$E:$E,$G29,'出荷記録１ 出荷先'!$G:$G,$G$5),
SUMIFS('出荷記録１ 出荷先'!$K:$K,'出荷記録１ 出荷先'!$B:$B,"&gt;="&amp;$G$3,'出荷記録１ 出荷先'!$B:$B,"&lt;="&amp;$G$4,'出荷記録１ 出荷先'!$D:$D,Q$8,'出荷記録１ 出荷先'!$E:$E,$G29,'出荷記録１ 出荷先'!$G:$G,$G$5)/SUMIFS('出荷記録１ 出荷先'!$J:$J,'出荷記録１ 出荷先'!$B:$B,"&gt;="&amp;$G$3,'出荷記録１ 出荷先'!$B:$B,"&lt;="&amp;$G$4,'出荷記録１ 出荷先'!$D:$D,Q$8,'出荷記録１ 出荷先'!$E:$E,$G29,'出荷記録１ 出荷先'!$G:$G,$G$5)*VLOOKUP($G$6,$D:$E,2,FALSE)
)),"")</f>
        <v/>
      </c>
      <c r="R29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出荷先'!$E:$E,$G29,'出荷記録１ 出荷先'!$G:$G,$G$5),
SUMIFS('出荷記録１ 出荷先'!$K:$K,'出荷記録１ 出荷先'!$B:$B,"&gt;="&amp;$G$3,'出荷記録１ 出荷先'!$B:$B,"&lt;="&amp;$G$4,'出荷記録１ 出荷先'!$D:$D,R$8,'出荷記録１ 出荷先'!$E:$E,$G29,'出荷記録１ 出荷先'!$G:$G,$G$5)/SUMIFS('出荷記録１ 出荷先'!$J:$J,'出荷記録１ 出荷先'!$B:$B,"&gt;="&amp;$G$3,'出荷記録１ 出荷先'!$B:$B,"&lt;="&amp;$G$4,'出荷記録１ 出荷先'!$D:$D,R$8,'出荷記録１ 出荷先'!$E:$E,$G29,'出荷記録１ 出荷先'!$G:$G,$G$5)*VLOOKUP($G$6,$D:$E,2,FALSE)
)),"")</f>
        <v/>
      </c>
      <c r="S29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出荷先'!$E:$E,$G29,'出荷記録１ 出荷先'!$G:$G,$G$5),
SUMIFS('出荷記録１ 出荷先'!$K:$K,'出荷記録１ 出荷先'!$B:$B,"&gt;="&amp;$G$3,'出荷記録１ 出荷先'!$B:$B,"&lt;="&amp;$G$4,'出荷記録１ 出荷先'!$D:$D,S$8,'出荷記録１ 出荷先'!$E:$E,$G29,'出荷記録１ 出荷先'!$G:$G,$G$5)/SUMIFS('出荷記録１ 出荷先'!$J:$J,'出荷記録１ 出荷先'!$B:$B,"&gt;="&amp;$G$3,'出荷記録１ 出荷先'!$B:$B,"&lt;="&amp;$G$4,'出荷記録１ 出荷先'!$D:$D,S$8,'出荷記録１ 出荷先'!$E:$E,$G29,'出荷記録１ 出荷先'!$G:$G,$G$5)*VLOOKUP($G$6,$D:$E,2,FALSE)
)),"")</f>
        <v/>
      </c>
      <c r="T29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出荷先'!$E:$E,$G29,'出荷記録１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出荷先'!$E:$E,$G29,'出荷記録１ 出荷先'!$G:$G,$G$5),
SUMIFS('出荷記録１ 出荷先'!$K:$K,'出荷記録１ 出荷先'!$B:$B,"&gt;="&amp;$G$3,'出荷記録１ 出荷先'!$B:$B,"&lt;="&amp;$G$4,'出荷記録１ 出荷先'!$D:$D,T$8,'出荷記録１ 出荷先'!$E:$E,$G29,'出荷記録１ 出荷先'!$G:$G,$G$5)/SUMIFS('出荷記録１ 出荷先'!$J:$J,'出荷記録１ 出荷先'!$B:$B,"&gt;="&amp;$G$3,'出荷記録１ 出荷先'!$B:$B,"&lt;="&amp;$G$4,'出荷記録１ 出荷先'!$D:$D,T$8,'出荷記録１ 出荷先'!$E:$E,$G29,'出荷記録１ 出荷先'!$G:$G,$G$5)*VLOOKUP($G$6,$D:$E,2,FALSE)
)),"")</f>
        <v/>
      </c>
    </row>
    <row r="30" spans="6:20" x14ac:dyDescent="0.4">
      <c r="F30">
        <v>21</v>
      </c>
      <c r="G30" s="46"/>
      <c r="H30" s="13" t="str">
        <f>IFERROR(
IF($G$7="単位あたりの数量",
SUMIFS('出荷記録１ 出荷先'!$J:$J,'出荷記録１ 出荷先'!$E:$E,$G30,'出荷記録１ 出荷先'!$G:$G,$G$5,'出荷記録１ 出荷先'!B:B,"&gt;="&amp;$G$3,'出荷記録１ 出荷先'!B:B,"&lt;="&amp;$G$4)/VLOOKUP($G$6,$D:$E,2,FALSE),
IF($G$7="合計金額",
SUMIFS('出荷記録１ 出荷先'!$K:$K,'出荷記録１ 出荷先'!$E:$E,$G30,'出荷記録１ 出荷先'!$G:$G,$G$5,'出荷記録１ 出荷先'!B:B,"&gt;="&amp;$G$3,'出荷記録１ 出荷先'!B:B,"&lt;="&amp;$G$4),
SUMIFS('出荷記録１ 出荷先'!$K:$K,'出荷記録１ 出荷先'!$E:$E,$G30,'出荷記録１ 出荷先'!$G:$G,$G$5,'出荷記録１ 出荷先'!B:B,"&gt;="&amp;$G$3,'出荷記録１ 出荷先'!B:B,"&lt;="&amp;$G$4)/SUMIFS('出荷記録１ 出荷先'!$J:$J,'出荷記録１ 出荷先'!$E:$E,$G30,'出荷記録１ 出荷先'!$G:$G,$G$5,'出荷記録１ 出荷先'!B:B,"&gt;="&amp;$G$3,'出荷記録１ 出荷先'!B:B,"&lt;="&amp;$G$4)*VLOOKUP($G$6,$D:$E,2,FALSE)
)),"")</f>
        <v/>
      </c>
      <c r="I30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出荷先'!$E:$E,$G30,'出荷記録１ 出荷先'!$G:$G,$G$5),
SUMIFS('出荷記録１ 出荷先'!$K:$K,'出荷記録１ 出荷先'!$B:$B,"&gt;="&amp;$G$3,'出荷記録１ 出荷先'!$B:$B,"&lt;="&amp;$G$4,'出荷記録１ 出荷先'!$D:$D,I$8,'出荷記録１ 出荷先'!$E:$E,$G30,'出荷記録１ 出荷先'!$G:$G,$G$5)/SUMIFS('出荷記録１ 出荷先'!$J:$J,'出荷記録１ 出荷先'!$B:$B,"&gt;="&amp;$G$3,'出荷記録１ 出荷先'!$B:$B,"&lt;="&amp;$G$4,'出荷記録１ 出荷先'!$D:$D,I$8,'出荷記録１ 出荷先'!$E:$E,$G30,'出荷記録１ 出荷先'!$G:$G,$G$5)*VLOOKUP($G$6,$D:$E,2,FALSE)
)),"")</f>
        <v/>
      </c>
      <c r="J30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出荷先'!$E:$E,$G30,'出荷記録１ 出荷先'!$G:$G,$G$5),
SUMIFS('出荷記録１ 出荷先'!$K:$K,'出荷記録１ 出荷先'!$B:$B,"&gt;="&amp;$G$3,'出荷記録１ 出荷先'!$B:$B,"&lt;="&amp;$G$4,'出荷記録１ 出荷先'!$D:$D,J$8,'出荷記録１ 出荷先'!$E:$E,$G30,'出荷記録１ 出荷先'!$G:$G,$G$5)/SUMIFS('出荷記録１ 出荷先'!$J:$J,'出荷記録１ 出荷先'!$B:$B,"&gt;="&amp;$G$3,'出荷記録１ 出荷先'!$B:$B,"&lt;="&amp;$G$4,'出荷記録１ 出荷先'!$D:$D,J$8,'出荷記録１ 出荷先'!$E:$E,$G30,'出荷記録１ 出荷先'!$G:$G,$G$5)*VLOOKUP($G$6,$D:$E,2,FALSE)
)),"")</f>
        <v/>
      </c>
      <c r="K30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出荷先'!$E:$E,$G30,'出荷記録１ 出荷先'!$G:$G,$G$5),
SUMIFS('出荷記録１ 出荷先'!$K:$K,'出荷記録１ 出荷先'!$B:$B,"&gt;="&amp;$G$3,'出荷記録１ 出荷先'!$B:$B,"&lt;="&amp;$G$4,'出荷記録１ 出荷先'!$D:$D,K$8,'出荷記録１ 出荷先'!$E:$E,$G30,'出荷記録１ 出荷先'!$G:$G,$G$5)/SUMIFS('出荷記録１ 出荷先'!$J:$J,'出荷記録１ 出荷先'!$B:$B,"&gt;="&amp;$G$3,'出荷記録１ 出荷先'!$B:$B,"&lt;="&amp;$G$4,'出荷記録１ 出荷先'!$D:$D,K$8,'出荷記録１ 出荷先'!$E:$E,$G30,'出荷記録１ 出荷先'!$G:$G,$G$5)*VLOOKUP($G$6,$D:$E,2,FALSE)
)),"")</f>
        <v/>
      </c>
      <c r="L30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出荷先'!$E:$E,$G30,'出荷記録１ 出荷先'!$G:$G,$G$5),
SUMIFS('出荷記録１ 出荷先'!$K:$K,'出荷記録１ 出荷先'!$B:$B,"&gt;="&amp;$G$3,'出荷記録１ 出荷先'!$B:$B,"&lt;="&amp;$G$4,'出荷記録１ 出荷先'!$D:$D,L$8,'出荷記録１ 出荷先'!$E:$E,$G30,'出荷記録１ 出荷先'!$G:$G,$G$5)/SUMIFS('出荷記録１ 出荷先'!$J:$J,'出荷記録１ 出荷先'!$B:$B,"&gt;="&amp;$G$3,'出荷記録１ 出荷先'!$B:$B,"&lt;="&amp;$G$4,'出荷記録１ 出荷先'!$D:$D,L$8,'出荷記録１ 出荷先'!$E:$E,$G30,'出荷記録１ 出荷先'!$G:$G,$G$5)*VLOOKUP($G$6,$D:$E,2,FALSE)
)),"")</f>
        <v/>
      </c>
      <c r="M30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出荷先'!$E:$E,$G30,'出荷記録１ 出荷先'!$G:$G,$G$5),
SUMIFS('出荷記録１ 出荷先'!$K:$K,'出荷記録１ 出荷先'!$B:$B,"&gt;="&amp;$G$3,'出荷記録１ 出荷先'!$B:$B,"&lt;="&amp;$G$4,'出荷記録１ 出荷先'!$D:$D,M$8,'出荷記録１ 出荷先'!$E:$E,$G30,'出荷記録１ 出荷先'!$G:$G,$G$5)/SUMIFS('出荷記録１ 出荷先'!$J:$J,'出荷記録１ 出荷先'!$B:$B,"&gt;="&amp;$G$3,'出荷記録１ 出荷先'!$B:$B,"&lt;="&amp;$G$4,'出荷記録１ 出荷先'!$D:$D,M$8,'出荷記録１ 出荷先'!$E:$E,$G30,'出荷記録１ 出荷先'!$G:$G,$G$5)*VLOOKUP($G$6,$D:$E,2,FALSE)
)),"")</f>
        <v/>
      </c>
      <c r="N30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出荷先'!$E:$E,$G30,'出荷記録１ 出荷先'!$G:$G,$G$5),
SUMIFS('出荷記録１ 出荷先'!$K:$K,'出荷記録１ 出荷先'!$B:$B,"&gt;="&amp;$G$3,'出荷記録１ 出荷先'!$B:$B,"&lt;="&amp;$G$4,'出荷記録１ 出荷先'!$D:$D,N$8,'出荷記録１ 出荷先'!$E:$E,$G30,'出荷記録１ 出荷先'!$G:$G,$G$5)/SUMIFS('出荷記録１ 出荷先'!$J:$J,'出荷記録１ 出荷先'!$B:$B,"&gt;="&amp;$G$3,'出荷記録１ 出荷先'!$B:$B,"&lt;="&amp;$G$4,'出荷記録１ 出荷先'!$D:$D,N$8,'出荷記録１ 出荷先'!$E:$E,$G30,'出荷記録１ 出荷先'!$G:$G,$G$5)*VLOOKUP($G$6,$D:$E,2,FALSE)
)),"")</f>
        <v/>
      </c>
      <c r="O30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出荷先'!$E:$E,$G30,'出荷記録１ 出荷先'!$G:$G,$G$5),
SUMIFS('出荷記録１ 出荷先'!$K:$K,'出荷記録１ 出荷先'!$B:$B,"&gt;="&amp;$G$3,'出荷記録１ 出荷先'!$B:$B,"&lt;="&amp;$G$4,'出荷記録１ 出荷先'!$D:$D,O$8,'出荷記録１ 出荷先'!$E:$E,$G30,'出荷記録１ 出荷先'!$G:$G,$G$5)/SUMIFS('出荷記録１ 出荷先'!$J:$J,'出荷記録１ 出荷先'!$B:$B,"&gt;="&amp;$G$3,'出荷記録１ 出荷先'!$B:$B,"&lt;="&amp;$G$4,'出荷記録１ 出荷先'!$D:$D,O$8,'出荷記録１ 出荷先'!$E:$E,$G30,'出荷記録１ 出荷先'!$G:$G,$G$5)*VLOOKUP($G$6,$D:$E,2,FALSE)
)),"")</f>
        <v/>
      </c>
      <c r="P30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出荷先'!$E:$E,$G30,'出荷記録１ 出荷先'!$G:$G,$G$5),
SUMIFS('出荷記録１ 出荷先'!$K:$K,'出荷記録１ 出荷先'!$B:$B,"&gt;="&amp;$G$3,'出荷記録１ 出荷先'!$B:$B,"&lt;="&amp;$G$4,'出荷記録１ 出荷先'!$D:$D,P$8,'出荷記録１ 出荷先'!$E:$E,$G30,'出荷記録１ 出荷先'!$G:$G,$G$5)/SUMIFS('出荷記録１ 出荷先'!$J:$J,'出荷記録１ 出荷先'!$B:$B,"&gt;="&amp;$G$3,'出荷記録１ 出荷先'!$B:$B,"&lt;="&amp;$G$4,'出荷記録１ 出荷先'!$D:$D,P$8,'出荷記録１ 出荷先'!$E:$E,$G30,'出荷記録１ 出荷先'!$G:$G,$G$5)*VLOOKUP($G$6,$D:$E,2,FALSE)
)),"")</f>
        <v/>
      </c>
      <c r="Q30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出荷先'!$E:$E,$G30,'出荷記録１ 出荷先'!$G:$G,$G$5),
SUMIFS('出荷記録１ 出荷先'!$K:$K,'出荷記録１ 出荷先'!$B:$B,"&gt;="&amp;$G$3,'出荷記録１ 出荷先'!$B:$B,"&lt;="&amp;$G$4,'出荷記録１ 出荷先'!$D:$D,Q$8,'出荷記録１ 出荷先'!$E:$E,$G30,'出荷記録１ 出荷先'!$G:$G,$G$5)/SUMIFS('出荷記録１ 出荷先'!$J:$J,'出荷記録１ 出荷先'!$B:$B,"&gt;="&amp;$G$3,'出荷記録１ 出荷先'!$B:$B,"&lt;="&amp;$G$4,'出荷記録１ 出荷先'!$D:$D,Q$8,'出荷記録１ 出荷先'!$E:$E,$G30,'出荷記録１ 出荷先'!$G:$G,$G$5)*VLOOKUP($G$6,$D:$E,2,FALSE)
)),"")</f>
        <v/>
      </c>
      <c r="R30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出荷先'!$E:$E,$G30,'出荷記録１ 出荷先'!$G:$G,$G$5),
SUMIFS('出荷記録１ 出荷先'!$K:$K,'出荷記録１ 出荷先'!$B:$B,"&gt;="&amp;$G$3,'出荷記録１ 出荷先'!$B:$B,"&lt;="&amp;$G$4,'出荷記録１ 出荷先'!$D:$D,R$8,'出荷記録１ 出荷先'!$E:$E,$G30,'出荷記録１ 出荷先'!$G:$G,$G$5)/SUMIFS('出荷記録１ 出荷先'!$J:$J,'出荷記録１ 出荷先'!$B:$B,"&gt;="&amp;$G$3,'出荷記録１ 出荷先'!$B:$B,"&lt;="&amp;$G$4,'出荷記録１ 出荷先'!$D:$D,R$8,'出荷記録１ 出荷先'!$E:$E,$G30,'出荷記録１ 出荷先'!$G:$G,$G$5)*VLOOKUP($G$6,$D:$E,2,FALSE)
)),"")</f>
        <v/>
      </c>
      <c r="S30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出荷先'!$E:$E,$G30,'出荷記録１ 出荷先'!$G:$G,$G$5),
SUMIFS('出荷記録１ 出荷先'!$K:$K,'出荷記録１ 出荷先'!$B:$B,"&gt;="&amp;$G$3,'出荷記録１ 出荷先'!$B:$B,"&lt;="&amp;$G$4,'出荷記録１ 出荷先'!$D:$D,S$8,'出荷記録１ 出荷先'!$E:$E,$G30,'出荷記録１ 出荷先'!$G:$G,$G$5)/SUMIFS('出荷記録１ 出荷先'!$J:$J,'出荷記録１ 出荷先'!$B:$B,"&gt;="&amp;$G$3,'出荷記録１ 出荷先'!$B:$B,"&lt;="&amp;$G$4,'出荷記録１ 出荷先'!$D:$D,S$8,'出荷記録１ 出荷先'!$E:$E,$G30,'出荷記録１ 出荷先'!$G:$G,$G$5)*VLOOKUP($G$6,$D:$E,2,FALSE)
)),"")</f>
        <v/>
      </c>
      <c r="T30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出荷先'!$E:$E,$G30,'出荷記録１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出荷先'!$E:$E,$G30,'出荷記録１ 出荷先'!$G:$G,$G$5),
SUMIFS('出荷記録１ 出荷先'!$K:$K,'出荷記録１ 出荷先'!$B:$B,"&gt;="&amp;$G$3,'出荷記録１ 出荷先'!$B:$B,"&lt;="&amp;$G$4,'出荷記録１ 出荷先'!$D:$D,T$8,'出荷記録１ 出荷先'!$E:$E,$G30,'出荷記録１ 出荷先'!$G:$G,$G$5)/SUMIFS('出荷記録１ 出荷先'!$J:$J,'出荷記録１ 出荷先'!$B:$B,"&gt;="&amp;$G$3,'出荷記録１ 出荷先'!$B:$B,"&lt;="&amp;$G$4,'出荷記録１ 出荷先'!$D:$D,T$8,'出荷記録１ 出荷先'!$E:$E,$G30,'出荷記録１ 出荷先'!$G:$G,$G$5)*VLOOKUP($G$6,$D:$E,2,FALSE)
)),"")</f>
        <v/>
      </c>
    </row>
    <row r="31" spans="6:20" x14ac:dyDescent="0.4">
      <c r="F31">
        <v>22</v>
      </c>
      <c r="G31" s="46"/>
      <c r="H31" s="13" t="str">
        <f>IFERROR(
IF($G$7="単位あたりの数量",
SUMIFS('出荷記録１ 出荷先'!$J:$J,'出荷記録１ 出荷先'!$E:$E,$G31,'出荷記録１ 出荷先'!$G:$G,$G$5,'出荷記録１ 出荷先'!B:B,"&gt;="&amp;$G$3,'出荷記録１ 出荷先'!B:B,"&lt;="&amp;$G$4)/VLOOKUP($G$6,$D:$E,2,FALSE),
IF($G$7="合計金額",
SUMIFS('出荷記録１ 出荷先'!$K:$K,'出荷記録１ 出荷先'!$E:$E,$G31,'出荷記録１ 出荷先'!$G:$G,$G$5,'出荷記録１ 出荷先'!B:B,"&gt;="&amp;$G$3,'出荷記録１ 出荷先'!B:B,"&lt;="&amp;$G$4),
SUMIFS('出荷記録１ 出荷先'!$K:$K,'出荷記録１ 出荷先'!$E:$E,$G31,'出荷記録１ 出荷先'!$G:$G,$G$5,'出荷記録１ 出荷先'!B:B,"&gt;="&amp;$G$3,'出荷記録１ 出荷先'!B:B,"&lt;="&amp;$G$4)/SUMIFS('出荷記録１ 出荷先'!$J:$J,'出荷記録１ 出荷先'!$E:$E,$G31,'出荷記録１ 出荷先'!$G:$G,$G$5,'出荷記録１ 出荷先'!B:B,"&gt;="&amp;$G$3,'出荷記録１ 出荷先'!B:B,"&lt;="&amp;$G$4)*VLOOKUP($G$6,$D:$E,2,FALSE)
)),"")</f>
        <v/>
      </c>
      <c r="I31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出荷先'!$E:$E,$G31,'出荷記録１ 出荷先'!$G:$G,$G$5),
SUMIFS('出荷記録１ 出荷先'!$K:$K,'出荷記録１ 出荷先'!$B:$B,"&gt;="&amp;$G$3,'出荷記録１ 出荷先'!$B:$B,"&lt;="&amp;$G$4,'出荷記録１ 出荷先'!$D:$D,I$8,'出荷記録１ 出荷先'!$E:$E,$G31,'出荷記録１ 出荷先'!$G:$G,$G$5)/SUMIFS('出荷記録１ 出荷先'!$J:$J,'出荷記録１ 出荷先'!$B:$B,"&gt;="&amp;$G$3,'出荷記録１ 出荷先'!$B:$B,"&lt;="&amp;$G$4,'出荷記録１ 出荷先'!$D:$D,I$8,'出荷記録１ 出荷先'!$E:$E,$G31,'出荷記録１ 出荷先'!$G:$G,$G$5)*VLOOKUP($G$6,$D:$E,2,FALSE)
)),"")</f>
        <v/>
      </c>
      <c r="J31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出荷先'!$E:$E,$G31,'出荷記録１ 出荷先'!$G:$G,$G$5),
SUMIFS('出荷記録１ 出荷先'!$K:$K,'出荷記録１ 出荷先'!$B:$B,"&gt;="&amp;$G$3,'出荷記録１ 出荷先'!$B:$B,"&lt;="&amp;$G$4,'出荷記録１ 出荷先'!$D:$D,J$8,'出荷記録１ 出荷先'!$E:$E,$G31,'出荷記録１ 出荷先'!$G:$G,$G$5)/SUMIFS('出荷記録１ 出荷先'!$J:$J,'出荷記録１ 出荷先'!$B:$B,"&gt;="&amp;$G$3,'出荷記録１ 出荷先'!$B:$B,"&lt;="&amp;$G$4,'出荷記録１ 出荷先'!$D:$D,J$8,'出荷記録１ 出荷先'!$E:$E,$G31,'出荷記録１ 出荷先'!$G:$G,$G$5)*VLOOKUP($G$6,$D:$E,2,FALSE)
)),"")</f>
        <v/>
      </c>
      <c r="K31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出荷先'!$E:$E,$G31,'出荷記録１ 出荷先'!$G:$G,$G$5),
SUMIFS('出荷記録１ 出荷先'!$K:$K,'出荷記録１ 出荷先'!$B:$B,"&gt;="&amp;$G$3,'出荷記録１ 出荷先'!$B:$B,"&lt;="&amp;$G$4,'出荷記録１ 出荷先'!$D:$D,K$8,'出荷記録１ 出荷先'!$E:$E,$G31,'出荷記録１ 出荷先'!$G:$G,$G$5)/SUMIFS('出荷記録１ 出荷先'!$J:$J,'出荷記録１ 出荷先'!$B:$B,"&gt;="&amp;$G$3,'出荷記録１ 出荷先'!$B:$B,"&lt;="&amp;$G$4,'出荷記録１ 出荷先'!$D:$D,K$8,'出荷記録１ 出荷先'!$E:$E,$G31,'出荷記録１ 出荷先'!$G:$G,$G$5)*VLOOKUP($G$6,$D:$E,2,FALSE)
)),"")</f>
        <v/>
      </c>
      <c r="L31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出荷先'!$E:$E,$G31,'出荷記録１ 出荷先'!$G:$G,$G$5),
SUMIFS('出荷記録１ 出荷先'!$K:$K,'出荷記録１ 出荷先'!$B:$B,"&gt;="&amp;$G$3,'出荷記録１ 出荷先'!$B:$B,"&lt;="&amp;$G$4,'出荷記録１ 出荷先'!$D:$D,L$8,'出荷記録１ 出荷先'!$E:$E,$G31,'出荷記録１ 出荷先'!$G:$G,$G$5)/SUMIFS('出荷記録１ 出荷先'!$J:$J,'出荷記録１ 出荷先'!$B:$B,"&gt;="&amp;$G$3,'出荷記録１ 出荷先'!$B:$B,"&lt;="&amp;$G$4,'出荷記録１ 出荷先'!$D:$D,L$8,'出荷記録１ 出荷先'!$E:$E,$G31,'出荷記録１ 出荷先'!$G:$G,$G$5)*VLOOKUP($G$6,$D:$E,2,FALSE)
)),"")</f>
        <v/>
      </c>
      <c r="M31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出荷先'!$E:$E,$G31,'出荷記録１ 出荷先'!$G:$G,$G$5),
SUMIFS('出荷記録１ 出荷先'!$K:$K,'出荷記録１ 出荷先'!$B:$B,"&gt;="&amp;$G$3,'出荷記録１ 出荷先'!$B:$B,"&lt;="&amp;$G$4,'出荷記録１ 出荷先'!$D:$D,M$8,'出荷記録１ 出荷先'!$E:$E,$G31,'出荷記録１ 出荷先'!$G:$G,$G$5)/SUMIFS('出荷記録１ 出荷先'!$J:$J,'出荷記録１ 出荷先'!$B:$B,"&gt;="&amp;$G$3,'出荷記録１ 出荷先'!$B:$B,"&lt;="&amp;$G$4,'出荷記録１ 出荷先'!$D:$D,M$8,'出荷記録１ 出荷先'!$E:$E,$G31,'出荷記録１ 出荷先'!$G:$G,$G$5)*VLOOKUP($G$6,$D:$E,2,FALSE)
)),"")</f>
        <v/>
      </c>
      <c r="N31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出荷先'!$E:$E,$G31,'出荷記録１ 出荷先'!$G:$G,$G$5),
SUMIFS('出荷記録１ 出荷先'!$K:$K,'出荷記録１ 出荷先'!$B:$B,"&gt;="&amp;$G$3,'出荷記録１ 出荷先'!$B:$B,"&lt;="&amp;$G$4,'出荷記録１ 出荷先'!$D:$D,N$8,'出荷記録１ 出荷先'!$E:$E,$G31,'出荷記録１ 出荷先'!$G:$G,$G$5)/SUMIFS('出荷記録１ 出荷先'!$J:$J,'出荷記録１ 出荷先'!$B:$B,"&gt;="&amp;$G$3,'出荷記録１ 出荷先'!$B:$B,"&lt;="&amp;$G$4,'出荷記録１ 出荷先'!$D:$D,N$8,'出荷記録１ 出荷先'!$E:$E,$G31,'出荷記録１ 出荷先'!$G:$G,$G$5)*VLOOKUP($G$6,$D:$E,2,FALSE)
)),"")</f>
        <v/>
      </c>
      <c r="O31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出荷先'!$E:$E,$G31,'出荷記録１ 出荷先'!$G:$G,$G$5),
SUMIFS('出荷記録１ 出荷先'!$K:$K,'出荷記録１ 出荷先'!$B:$B,"&gt;="&amp;$G$3,'出荷記録１ 出荷先'!$B:$B,"&lt;="&amp;$G$4,'出荷記録１ 出荷先'!$D:$D,O$8,'出荷記録１ 出荷先'!$E:$E,$G31,'出荷記録１ 出荷先'!$G:$G,$G$5)/SUMIFS('出荷記録１ 出荷先'!$J:$J,'出荷記録１ 出荷先'!$B:$B,"&gt;="&amp;$G$3,'出荷記録１ 出荷先'!$B:$B,"&lt;="&amp;$G$4,'出荷記録１ 出荷先'!$D:$D,O$8,'出荷記録１ 出荷先'!$E:$E,$G31,'出荷記録１ 出荷先'!$G:$G,$G$5)*VLOOKUP($G$6,$D:$E,2,FALSE)
)),"")</f>
        <v/>
      </c>
      <c r="P31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出荷先'!$E:$E,$G31,'出荷記録１ 出荷先'!$G:$G,$G$5),
SUMIFS('出荷記録１ 出荷先'!$K:$K,'出荷記録１ 出荷先'!$B:$B,"&gt;="&amp;$G$3,'出荷記録１ 出荷先'!$B:$B,"&lt;="&amp;$G$4,'出荷記録１ 出荷先'!$D:$D,P$8,'出荷記録１ 出荷先'!$E:$E,$G31,'出荷記録１ 出荷先'!$G:$G,$G$5)/SUMIFS('出荷記録１ 出荷先'!$J:$J,'出荷記録１ 出荷先'!$B:$B,"&gt;="&amp;$G$3,'出荷記録１ 出荷先'!$B:$B,"&lt;="&amp;$G$4,'出荷記録１ 出荷先'!$D:$D,P$8,'出荷記録１ 出荷先'!$E:$E,$G31,'出荷記録１ 出荷先'!$G:$G,$G$5)*VLOOKUP($G$6,$D:$E,2,FALSE)
)),"")</f>
        <v/>
      </c>
      <c r="Q31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出荷先'!$E:$E,$G31,'出荷記録１ 出荷先'!$G:$G,$G$5),
SUMIFS('出荷記録１ 出荷先'!$K:$K,'出荷記録１ 出荷先'!$B:$B,"&gt;="&amp;$G$3,'出荷記録１ 出荷先'!$B:$B,"&lt;="&amp;$G$4,'出荷記録１ 出荷先'!$D:$D,Q$8,'出荷記録１ 出荷先'!$E:$E,$G31,'出荷記録１ 出荷先'!$G:$G,$G$5)/SUMIFS('出荷記録１ 出荷先'!$J:$J,'出荷記録１ 出荷先'!$B:$B,"&gt;="&amp;$G$3,'出荷記録１ 出荷先'!$B:$B,"&lt;="&amp;$G$4,'出荷記録１ 出荷先'!$D:$D,Q$8,'出荷記録１ 出荷先'!$E:$E,$G31,'出荷記録１ 出荷先'!$G:$G,$G$5)*VLOOKUP($G$6,$D:$E,2,FALSE)
)),"")</f>
        <v/>
      </c>
      <c r="R31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出荷先'!$E:$E,$G31,'出荷記録１ 出荷先'!$G:$G,$G$5),
SUMIFS('出荷記録１ 出荷先'!$K:$K,'出荷記録１ 出荷先'!$B:$B,"&gt;="&amp;$G$3,'出荷記録１ 出荷先'!$B:$B,"&lt;="&amp;$G$4,'出荷記録１ 出荷先'!$D:$D,R$8,'出荷記録１ 出荷先'!$E:$E,$G31,'出荷記録１ 出荷先'!$G:$G,$G$5)/SUMIFS('出荷記録１ 出荷先'!$J:$J,'出荷記録１ 出荷先'!$B:$B,"&gt;="&amp;$G$3,'出荷記録１ 出荷先'!$B:$B,"&lt;="&amp;$G$4,'出荷記録１ 出荷先'!$D:$D,R$8,'出荷記録１ 出荷先'!$E:$E,$G31,'出荷記録１ 出荷先'!$G:$G,$G$5)*VLOOKUP($G$6,$D:$E,2,FALSE)
)),"")</f>
        <v/>
      </c>
      <c r="S31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出荷先'!$E:$E,$G31,'出荷記録１ 出荷先'!$G:$G,$G$5),
SUMIFS('出荷記録１ 出荷先'!$K:$K,'出荷記録１ 出荷先'!$B:$B,"&gt;="&amp;$G$3,'出荷記録１ 出荷先'!$B:$B,"&lt;="&amp;$G$4,'出荷記録１ 出荷先'!$D:$D,S$8,'出荷記録１ 出荷先'!$E:$E,$G31,'出荷記録１ 出荷先'!$G:$G,$G$5)/SUMIFS('出荷記録１ 出荷先'!$J:$J,'出荷記録１ 出荷先'!$B:$B,"&gt;="&amp;$G$3,'出荷記録１ 出荷先'!$B:$B,"&lt;="&amp;$G$4,'出荷記録１ 出荷先'!$D:$D,S$8,'出荷記録１ 出荷先'!$E:$E,$G31,'出荷記録１ 出荷先'!$G:$G,$G$5)*VLOOKUP($G$6,$D:$E,2,FALSE)
)),"")</f>
        <v/>
      </c>
      <c r="T31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出荷先'!$E:$E,$G31,'出荷記録１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出荷先'!$E:$E,$G31,'出荷記録１ 出荷先'!$G:$G,$G$5),
SUMIFS('出荷記録１ 出荷先'!$K:$K,'出荷記録１ 出荷先'!$B:$B,"&gt;="&amp;$G$3,'出荷記録１ 出荷先'!$B:$B,"&lt;="&amp;$G$4,'出荷記録１ 出荷先'!$D:$D,T$8,'出荷記録１ 出荷先'!$E:$E,$G31,'出荷記録１ 出荷先'!$G:$G,$G$5)/SUMIFS('出荷記録１ 出荷先'!$J:$J,'出荷記録１ 出荷先'!$B:$B,"&gt;="&amp;$G$3,'出荷記録１ 出荷先'!$B:$B,"&lt;="&amp;$G$4,'出荷記録１ 出荷先'!$D:$D,T$8,'出荷記録１ 出荷先'!$E:$E,$G31,'出荷記録１ 出荷先'!$G:$G,$G$5)*VLOOKUP($G$6,$D:$E,2,FALSE)
)),"")</f>
        <v/>
      </c>
    </row>
    <row r="32" spans="6:20" x14ac:dyDescent="0.4">
      <c r="F32">
        <v>23</v>
      </c>
      <c r="G32" s="46"/>
      <c r="H32" s="13" t="str">
        <f>IFERROR(
IF($G$7="単位あたりの数量",
SUMIFS('出荷記録１ 出荷先'!$J:$J,'出荷記録１ 出荷先'!$E:$E,$G32,'出荷記録１ 出荷先'!$G:$G,$G$5,'出荷記録１ 出荷先'!B:B,"&gt;="&amp;$G$3,'出荷記録１ 出荷先'!B:B,"&lt;="&amp;$G$4)/VLOOKUP($G$6,$D:$E,2,FALSE),
IF($G$7="合計金額",
SUMIFS('出荷記録１ 出荷先'!$K:$K,'出荷記録１ 出荷先'!$E:$E,$G32,'出荷記録１ 出荷先'!$G:$G,$G$5,'出荷記録１ 出荷先'!B:B,"&gt;="&amp;$G$3,'出荷記録１ 出荷先'!B:B,"&lt;="&amp;$G$4),
SUMIFS('出荷記録１ 出荷先'!$K:$K,'出荷記録１ 出荷先'!$E:$E,$G32,'出荷記録１ 出荷先'!$G:$G,$G$5,'出荷記録１ 出荷先'!B:B,"&gt;="&amp;$G$3,'出荷記録１ 出荷先'!B:B,"&lt;="&amp;$G$4)/SUMIFS('出荷記録１ 出荷先'!$J:$J,'出荷記録１ 出荷先'!$E:$E,$G32,'出荷記録１ 出荷先'!$G:$G,$G$5,'出荷記録１ 出荷先'!B:B,"&gt;="&amp;$G$3,'出荷記録１ 出荷先'!B:B,"&lt;="&amp;$G$4)*VLOOKUP($G$6,$D:$E,2,FALSE)
)),"")</f>
        <v/>
      </c>
      <c r="I32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出荷先'!$E:$E,$G32,'出荷記録１ 出荷先'!$G:$G,$G$5),
SUMIFS('出荷記録１ 出荷先'!$K:$K,'出荷記録１ 出荷先'!$B:$B,"&gt;="&amp;$G$3,'出荷記録１ 出荷先'!$B:$B,"&lt;="&amp;$G$4,'出荷記録１ 出荷先'!$D:$D,I$8,'出荷記録１ 出荷先'!$E:$E,$G32,'出荷記録１ 出荷先'!$G:$G,$G$5)/SUMIFS('出荷記録１ 出荷先'!$J:$J,'出荷記録１ 出荷先'!$B:$B,"&gt;="&amp;$G$3,'出荷記録１ 出荷先'!$B:$B,"&lt;="&amp;$G$4,'出荷記録１ 出荷先'!$D:$D,I$8,'出荷記録１ 出荷先'!$E:$E,$G32,'出荷記録１ 出荷先'!$G:$G,$G$5)*VLOOKUP($G$6,$D:$E,2,FALSE)
)),"")</f>
        <v/>
      </c>
      <c r="J32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出荷先'!$E:$E,$G32,'出荷記録１ 出荷先'!$G:$G,$G$5),
SUMIFS('出荷記録１ 出荷先'!$K:$K,'出荷記録１ 出荷先'!$B:$B,"&gt;="&amp;$G$3,'出荷記録１ 出荷先'!$B:$B,"&lt;="&amp;$G$4,'出荷記録１ 出荷先'!$D:$D,J$8,'出荷記録１ 出荷先'!$E:$E,$G32,'出荷記録１ 出荷先'!$G:$G,$G$5)/SUMIFS('出荷記録１ 出荷先'!$J:$J,'出荷記録１ 出荷先'!$B:$B,"&gt;="&amp;$G$3,'出荷記録１ 出荷先'!$B:$B,"&lt;="&amp;$G$4,'出荷記録１ 出荷先'!$D:$D,J$8,'出荷記録１ 出荷先'!$E:$E,$G32,'出荷記録１ 出荷先'!$G:$G,$G$5)*VLOOKUP($G$6,$D:$E,2,FALSE)
)),"")</f>
        <v/>
      </c>
      <c r="K32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出荷先'!$E:$E,$G32,'出荷記録１ 出荷先'!$G:$G,$G$5),
SUMIFS('出荷記録１ 出荷先'!$K:$K,'出荷記録１ 出荷先'!$B:$B,"&gt;="&amp;$G$3,'出荷記録１ 出荷先'!$B:$B,"&lt;="&amp;$G$4,'出荷記録１ 出荷先'!$D:$D,K$8,'出荷記録１ 出荷先'!$E:$E,$G32,'出荷記録１ 出荷先'!$G:$G,$G$5)/SUMIFS('出荷記録１ 出荷先'!$J:$J,'出荷記録１ 出荷先'!$B:$B,"&gt;="&amp;$G$3,'出荷記録１ 出荷先'!$B:$B,"&lt;="&amp;$G$4,'出荷記録１ 出荷先'!$D:$D,K$8,'出荷記録１ 出荷先'!$E:$E,$G32,'出荷記録１ 出荷先'!$G:$G,$G$5)*VLOOKUP($G$6,$D:$E,2,FALSE)
)),"")</f>
        <v/>
      </c>
      <c r="L32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出荷先'!$E:$E,$G32,'出荷記録１ 出荷先'!$G:$G,$G$5),
SUMIFS('出荷記録１ 出荷先'!$K:$K,'出荷記録１ 出荷先'!$B:$B,"&gt;="&amp;$G$3,'出荷記録１ 出荷先'!$B:$B,"&lt;="&amp;$G$4,'出荷記録１ 出荷先'!$D:$D,L$8,'出荷記録１ 出荷先'!$E:$E,$G32,'出荷記録１ 出荷先'!$G:$G,$G$5)/SUMIFS('出荷記録１ 出荷先'!$J:$J,'出荷記録１ 出荷先'!$B:$B,"&gt;="&amp;$G$3,'出荷記録１ 出荷先'!$B:$B,"&lt;="&amp;$G$4,'出荷記録１ 出荷先'!$D:$D,L$8,'出荷記録１ 出荷先'!$E:$E,$G32,'出荷記録１ 出荷先'!$G:$G,$G$5)*VLOOKUP($G$6,$D:$E,2,FALSE)
)),"")</f>
        <v/>
      </c>
      <c r="M32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出荷先'!$E:$E,$G32,'出荷記録１ 出荷先'!$G:$G,$G$5),
SUMIFS('出荷記録１ 出荷先'!$K:$K,'出荷記録１ 出荷先'!$B:$B,"&gt;="&amp;$G$3,'出荷記録１ 出荷先'!$B:$B,"&lt;="&amp;$G$4,'出荷記録１ 出荷先'!$D:$D,M$8,'出荷記録１ 出荷先'!$E:$E,$G32,'出荷記録１ 出荷先'!$G:$G,$G$5)/SUMIFS('出荷記録１ 出荷先'!$J:$J,'出荷記録１ 出荷先'!$B:$B,"&gt;="&amp;$G$3,'出荷記録１ 出荷先'!$B:$B,"&lt;="&amp;$G$4,'出荷記録１ 出荷先'!$D:$D,M$8,'出荷記録１ 出荷先'!$E:$E,$G32,'出荷記録１ 出荷先'!$G:$G,$G$5)*VLOOKUP($G$6,$D:$E,2,FALSE)
)),"")</f>
        <v/>
      </c>
      <c r="N32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出荷先'!$E:$E,$G32,'出荷記録１ 出荷先'!$G:$G,$G$5),
SUMIFS('出荷記録１ 出荷先'!$K:$K,'出荷記録１ 出荷先'!$B:$B,"&gt;="&amp;$G$3,'出荷記録１ 出荷先'!$B:$B,"&lt;="&amp;$G$4,'出荷記録１ 出荷先'!$D:$D,N$8,'出荷記録１ 出荷先'!$E:$E,$G32,'出荷記録１ 出荷先'!$G:$G,$G$5)/SUMIFS('出荷記録１ 出荷先'!$J:$J,'出荷記録１ 出荷先'!$B:$B,"&gt;="&amp;$G$3,'出荷記録１ 出荷先'!$B:$B,"&lt;="&amp;$G$4,'出荷記録１ 出荷先'!$D:$D,N$8,'出荷記録１ 出荷先'!$E:$E,$G32,'出荷記録１ 出荷先'!$G:$G,$G$5)*VLOOKUP($G$6,$D:$E,2,FALSE)
)),"")</f>
        <v/>
      </c>
      <c r="O32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出荷先'!$E:$E,$G32,'出荷記録１ 出荷先'!$G:$G,$G$5),
SUMIFS('出荷記録１ 出荷先'!$K:$K,'出荷記録１ 出荷先'!$B:$B,"&gt;="&amp;$G$3,'出荷記録１ 出荷先'!$B:$B,"&lt;="&amp;$G$4,'出荷記録１ 出荷先'!$D:$D,O$8,'出荷記録１ 出荷先'!$E:$E,$G32,'出荷記録１ 出荷先'!$G:$G,$G$5)/SUMIFS('出荷記録１ 出荷先'!$J:$J,'出荷記録１ 出荷先'!$B:$B,"&gt;="&amp;$G$3,'出荷記録１ 出荷先'!$B:$B,"&lt;="&amp;$G$4,'出荷記録１ 出荷先'!$D:$D,O$8,'出荷記録１ 出荷先'!$E:$E,$G32,'出荷記録１ 出荷先'!$G:$G,$G$5)*VLOOKUP($G$6,$D:$E,2,FALSE)
)),"")</f>
        <v/>
      </c>
      <c r="P32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出荷先'!$E:$E,$G32,'出荷記録１ 出荷先'!$G:$G,$G$5),
SUMIFS('出荷記録１ 出荷先'!$K:$K,'出荷記録１ 出荷先'!$B:$B,"&gt;="&amp;$G$3,'出荷記録１ 出荷先'!$B:$B,"&lt;="&amp;$G$4,'出荷記録１ 出荷先'!$D:$D,P$8,'出荷記録１ 出荷先'!$E:$E,$G32,'出荷記録１ 出荷先'!$G:$G,$G$5)/SUMIFS('出荷記録１ 出荷先'!$J:$J,'出荷記録１ 出荷先'!$B:$B,"&gt;="&amp;$G$3,'出荷記録１ 出荷先'!$B:$B,"&lt;="&amp;$G$4,'出荷記録１ 出荷先'!$D:$D,P$8,'出荷記録１ 出荷先'!$E:$E,$G32,'出荷記録１ 出荷先'!$G:$G,$G$5)*VLOOKUP($G$6,$D:$E,2,FALSE)
)),"")</f>
        <v/>
      </c>
      <c r="Q32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出荷先'!$E:$E,$G32,'出荷記録１ 出荷先'!$G:$G,$G$5),
SUMIFS('出荷記録１ 出荷先'!$K:$K,'出荷記録１ 出荷先'!$B:$B,"&gt;="&amp;$G$3,'出荷記録１ 出荷先'!$B:$B,"&lt;="&amp;$G$4,'出荷記録１ 出荷先'!$D:$D,Q$8,'出荷記録１ 出荷先'!$E:$E,$G32,'出荷記録１ 出荷先'!$G:$G,$G$5)/SUMIFS('出荷記録１ 出荷先'!$J:$J,'出荷記録１ 出荷先'!$B:$B,"&gt;="&amp;$G$3,'出荷記録１ 出荷先'!$B:$B,"&lt;="&amp;$G$4,'出荷記録１ 出荷先'!$D:$D,Q$8,'出荷記録１ 出荷先'!$E:$E,$G32,'出荷記録１ 出荷先'!$G:$G,$G$5)*VLOOKUP($G$6,$D:$E,2,FALSE)
)),"")</f>
        <v/>
      </c>
      <c r="R32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出荷先'!$E:$E,$G32,'出荷記録１ 出荷先'!$G:$G,$G$5),
SUMIFS('出荷記録１ 出荷先'!$K:$K,'出荷記録１ 出荷先'!$B:$B,"&gt;="&amp;$G$3,'出荷記録１ 出荷先'!$B:$B,"&lt;="&amp;$G$4,'出荷記録１ 出荷先'!$D:$D,R$8,'出荷記録１ 出荷先'!$E:$E,$G32,'出荷記録１ 出荷先'!$G:$G,$G$5)/SUMIFS('出荷記録１ 出荷先'!$J:$J,'出荷記録１ 出荷先'!$B:$B,"&gt;="&amp;$G$3,'出荷記録１ 出荷先'!$B:$B,"&lt;="&amp;$G$4,'出荷記録１ 出荷先'!$D:$D,R$8,'出荷記録１ 出荷先'!$E:$E,$G32,'出荷記録１ 出荷先'!$G:$G,$G$5)*VLOOKUP($G$6,$D:$E,2,FALSE)
)),"")</f>
        <v/>
      </c>
      <c r="S32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出荷先'!$E:$E,$G32,'出荷記録１ 出荷先'!$G:$G,$G$5),
SUMIFS('出荷記録１ 出荷先'!$K:$K,'出荷記録１ 出荷先'!$B:$B,"&gt;="&amp;$G$3,'出荷記録１ 出荷先'!$B:$B,"&lt;="&amp;$G$4,'出荷記録１ 出荷先'!$D:$D,S$8,'出荷記録１ 出荷先'!$E:$E,$G32,'出荷記録１ 出荷先'!$G:$G,$G$5)/SUMIFS('出荷記録１ 出荷先'!$J:$J,'出荷記録１ 出荷先'!$B:$B,"&gt;="&amp;$G$3,'出荷記録１ 出荷先'!$B:$B,"&lt;="&amp;$G$4,'出荷記録１ 出荷先'!$D:$D,S$8,'出荷記録１ 出荷先'!$E:$E,$G32,'出荷記録１ 出荷先'!$G:$G,$G$5)*VLOOKUP($G$6,$D:$E,2,FALSE)
)),"")</f>
        <v/>
      </c>
      <c r="T32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出荷先'!$E:$E,$G32,'出荷記録１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出荷先'!$E:$E,$G32,'出荷記録１ 出荷先'!$G:$G,$G$5),
SUMIFS('出荷記録１ 出荷先'!$K:$K,'出荷記録１ 出荷先'!$B:$B,"&gt;="&amp;$G$3,'出荷記録１ 出荷先'!$B:$B,"&lt;="&amp;$G$4,'出荷記録１ 出荷先'!$D:$D,T$8,'出荷記録１ 出荷先'!$E:$E,$G32,'出荷記録１ 出荷先'!$G:$G,$G$5)/SUMIFS('出荷記録１ 出荷先'!$J:$J,'出荷記録１ 出荷先'!$B:$B,"&gt;="&amp;$G$3,'出荷記録１ 出荷先'!$B:$B,"&lt;="&amp;$G$4,'出荷記録１ 出荷先'!$D:$D,T$8,'出荷記録１ 出荷先'!$E:$E,$G32,'出荷記録１ 出荷先'!$G:$G,$G$5)*VLOOKUP($G$6,$D:$E,2,FALSE)
)),"")</f>
        <v/>
      </c>
    </row>
    <row r="33" spans="6:20" x14ac:dyDescent="0.4">
      <c r="F33">
        <v>24</v>
      </c>
      <c r="G33" s="46"/>
      <c r="H33" s="13" t="str">
        <f>IFERROR(
IF($G$7="単位あたりの数量",
SUMIFS('出荷記録１ 出荷先'!$J:$J,'出荷記録１ 出荷先'!$E:$E,$G33,'出荷記録１ 出荷先'!$G:$G,$G$5,'出荷記録１ 出荷先'!B:B,"&gt;="&amp;$G$3,'出荷記録１ 出荷先'!B:B,"&lt;="&amp;$G$4)/VLOOKUP($G$6,$D:$E,2,FALSE),
IF($G$7="合計金額",
SUMIFS('出荷記録１ 出荷先'!$K:$K,'出荷記録１ 出荷先'!$E:$E,$G33,'出荷記録１ 出荷先'!$G:$G,$G$5,'出荷記録１ 出荷先'!B:B,"&gt;="&amp;$G$3,'出荷記録１ 出荷先'!B:B,"&lt;="&amp;$G$4),
SUMIFS('出荷記録１ 出荷先'!$K:$K,'出荷記録１ 出荷先'!$E:$E,$G33,'出荷記録１ 出荷先'!$G:$G,$G$5,'出荷記録１ 出荷先'!B:B,"&gt;="&amp;$G$3,'出荷記録１ 出荷先'!B:B,"&lt;="&amp;$G$4)/SUMIFS('出荷記録１ 出荷先'!$J:$J,'出荷記録１ 出荷先'!$E:$E,$G33,'出荷記録１ 出荷先'!$G:$G,$G$5,'出荷記録１ 出荷先'!B:B,"&gt;="&amp;$G$3,'出荷記録１ 出荷先'!B:B,"&lt;="&amp;$G$4)*VLOOKUP($G$6,$D:$E,2,FALSE)
)),"")</f>
        <v/>
      </c>
      <c r="I33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出荷先'!$E:$E,$G33,'出荷記録１ 出荷先'!$G:$G,$G$5),
SUMIFS('出荷記録１ 出荷先'!$K:$K,'出荷記録１ 出荷先'!$B:$B,"&gt;="&amp;$G$3,'出荷記録１ 出荷先'!$B:$B,"&lt;="&amp;$G$4,'出荷記録１ 出荷先'!$D:$D,I$8,'出荷記録１ 出荷先'!$E:$E,$G33,'出荷記録１ 出荷先'!$G:$G,$G$5)/SUMIFS('出荷記録１ 出荷先'!$J:$J,'出荷記録１ 出荷先'!$B:$B,"&gt;="&amp;$G$3,'出荷記録１ 出荷先'!$B:$B,"&lt;="&amp;$G$4,'出荷記録１ 出荷先'!$D:$D,I$8,'出荷記録１ 出荷先'!$E:$E,$G33,'出荷記録１ 出荷先'!$G:$G,$G$5)*VLOOKUP($G$6,$D:$E,2,FALSE)
)),"")</f>
        <v/>
      </c>
      <c r="J33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出荷先'!$E:$E,$G33,'出荷記録１ 出荷先'!$G:$G,$G$5),
SUMIFS('出荷記録１ 出荷先'!$K:$K,'出荷記録１ 出荷先'!$B:$B,"&gt;="&amp;$G$3,'出荷記録１ 出荷先'!$B:$B,"&lt;="&amp;$G$4,'出荷記録１ 出荷先'!$D:$D,J$8,'出荷記録１ 出荷先'!$E:$E,$G33,'出荷記録１ 出荷先'!$G:$G,$G$5)/SUMIFS('出荷記録１ 出荷先'!$J:$J,'出荷記録１ 出荷先'!$B:$B,"&gt;="&amp;$G$3,'出荷記録１ 出荷先'!$B:$B,"&lt;="&amp;$G$4,'出荷記録１ 出荷先'!$D:$D,J$8,'出荷記録１ 出荷先'!$E:$E,$G33,'出荷記録１ 出荷先'!$G:$G,$G$5)*VLOOKUP($G$6,$D:$E,2,FALSE)
)),"")</f>
        <v/>
      </c>
      <c r="K33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出荷先'!$E:$E,$G33,'出荷記録１ 出荷先'!$G:$G,$G$5),
SUMIFS('出荷記録１ 出荷先'!$K:$K,'出荷記録１ 出荷先'!$B:$B,"&gt;="&amp;$G$3,'出荷記録１ 出荷先'!$B:$B,"&lt;="&amp;$G$4,'出荷記録１ 出荷先'!$D:$D,K$8,'出荷記録１ 出荷先'!$E:$E,$G33,'出荷記録１ 出荷先'!$G:$G,$G$5)/SUMIFS('出荷記録１ 出荷先'!$J:$J,'出荷記録１ 出荷先'!$B:$B,"&gt;="&amp;$G$3,'出荷記録１ 出荷先'!$B:$B,"&lt;="&amp;$G$4,'出荷記録１ 出荷先'!$D:$D,K$8,'出荷記録１ 出荷先'!$E:$E,$G33,'出荷記録１ 出荷先'!$G:$G,$G$5)*VLOOKUP($G$6,$D:$E,2,FALSE)
)),"")</f>
        <v/>
      </c>
      <c r="L33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出荷先'!$E:$E,$G33,'出荷記録１ 出荷先'!$G:$G,$G$5),
SUMIFS('出荷記録１ 出荷先'!$K:$K,'出荷記録１ 出荷先'!$B:$B,"&gt;="&amp;$G$3,'出荷記録１ 出荷先'!$B:$B,"&lt;="&amp;$G$4,'出荷記録１ 出荷先'!$D:$D,L$8,'出荷記録１ 出荷先'!$E:$E,$G33,'出荷記録１ 出荷先'!$G:$G,$G$5)/SUMIFS('出荷記録１ 出荷先'!$J:$J,'出荷記録１ 出荷先'!$B:$B,"&gt;="&amp;$G$3,'出荷記録１ 出荷先'!$B:$B,"&lt;="&amp;$G$4,'出荷記録１ 出荷先'!$D:$D,L$8,'出荷記録１ 出荷先'!$E:$E,$G33,'出荷記録１ 出荷先'!$G:$G,$G$5)*VLOOKUP($G$6,$D:$E,2,FALSE)
)),"")</f>
        <v/>
      </c>
      <c r="M33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出荷先'!$E:$E,$G33,'出荷記録１ 出荷先'!$G:$G,$G$5),
SUMIFS('出荷記録１ 出荷先'!$K:$K,'出荷記録１ 出荷先'!$B:$B,"&gt;="&amp;$G$3,'出荷記録１ 出荷先'!$B:$B,"&lt;="&amp;$G$4,'出荷記録１ 出荷先'!$D:$D,M$8,'出荷記録１ 出荷先'!$E:$E,$G33,'出荷記録１ 出荷先'!$G:$G,$G$5)/SUMIFS('出荷記録１ 出荷先'!$J:$J,'出荷記録１ 出荷先'!$B:$B,"&gt;="&amp;$G$3,'出荷記録１ 出荷先'!$B:$B,"&lt;="&amp;$G$4,'出荷記録１ 出荷先'!$D:$D,M$8,'出荷記録１ 出荷先'!$E:$E,$G33,'出荷記録１ 出荷先'!$G:$G,$G$5)*VLOOKUP($G$6,$D:$E,2,FALSE)
)),"")</f>
        <v/>
      </c>
      <c r="N33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出荷先'!$E:$E,$G33,'出荷記録１ 出荷先'!$G:$G,$G$5),
SUMIFS('出荷記録１ 出荷先'!$K:$K,'出荷記録１ 出荷先'!$B:$B,"&gt;="&amp;$G$3,'出荷記録１ 出荷先'!$B:$B,"&lt;="&amp;$G$4,'出荷記録１ 出荷先'!$D:$D,N$8,'出荷記録１ 出荷先'!$E:$E,$G33,'出荷記録１ 出荷先'!$G:$G,$G$5)/SUMIFS('出荷記録１ 出荷先'!$J:$J,'出荷記録１ 出荷先'!$B:$B,"&gt;="&amp;$G$3,'出荷記録１ 出荷先'!$B:$B,"&lt;="&amp;$G$4,'出荷記録１ 出荷先'!$D:$D,N$8,'出荷記録１ 出荷先'!$E:$E,$G33,'出荷記録１ 出荷先'!$G:$G,$G$5)*VLOOKUP($G$6,$D:$E,2,FALSE)
)),"")</f>
        <v/>
      </c>
      <c r="O33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出荷先'!$E:$E,$G33,'出荷記録１ 出荷先'!$G:$G,$G$5),
SUMIFS('出荷記録１ 出荷先'!$K:$K,'出荷記録１ 出荷先'!$B:$B,"&gt;="&amp;$G$3,'出荷記録１ 出荷先'!$B:$B,"&lt;="&amp;$G$4,'出荷記録１ 出荷先'!$D:$D,O$8,'出荷記録１ 出荷先'!$E:$E,$G33,'出荷記録１ 出荷先'!$G:$G,$G$5)/SUMIFS('出荷記録１ 出荷先'!$J:$J,'出荷記録１ 出荷先'!$B:$B,"&gt;="&amp;$G$3,'出荷記録１ 出荷先'!$B:$B,"&lt;="&amp;$G$4,'出荷記録１ 出荷先'!$D:$D,O$8,'出荷記録１ 出荷先'!$E:$E,$G33,'出荷記録１ 出荷先'!$G:$G,$G$5)*VLOOKUP($G$6,$D:$E,2,FALSE)
)),"")</f>
        <v/>
      </c>
      <c r="P33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出荷先'!$E:$E,$G33,'出荷記録１ 出荷先'!$G:$G,$G$5),
SUMIFS('出荷記録１ 出荷先'!$K:$K,'出荷記録１ 出荷先'!$B:$B,"&gt;="&amp;$G$3,'出荷記録１ 出荷先'!$B:$B,"&lt;="&amp;$G$4,'出荷記録１ 出荷先'!$D:$D,P$8,'出荷記録１ 出荷先'!$E:$E,$G33,'出荷記録１ 出荷先'!$G:$G,$G$5)/SUMIFS('出荷記録１ 出荷先'!$J:$J,'出荷記録１ 出荷先'!$B:$B,"&gt;="&amp;$G$3,'出荷記録１ 出荷先'!$B:$B,"&lt;="&amp;$G$4,'出荷記録１ 出荷先'!$D:$D,P$8,'出荷記録１ 出荷先'!$E:$E,$G33,'出荷記録１ 出荷先'!$G:$G,$G$5)*VLOOKUP($G$6,$D:$E,2,FALSE)
)),"")</f>
        <v/>
      </c>
      <c r="Q33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出荷先'!$E:$E,$G33,'出荷記録１ 出荷先'!$G:$G,$G$5),
SUMIFS('出荷記録１ 出荷先'!$K:$K,'出荷記録１ 出荷先'!$B:$B,"&gt;="&amp;$G$3,'出荷記録１ 出荷先'!$B:$B,"&lt;="&amp;$G$4,'出荷記録１ 出荷先'!$D:$D,Q$8,'出荷記録１ 出荷先'!$E:$E,$G33,'出荷記録１ 出荷先'!$G:$G,$G$5)/SUMIFS('出荷記録１ 出荷先'!$J:$J,'出荷記録１ 出荷先'!$B:$B,"&gt;="&amp;$G$3,'出荷記録１ 出荷先'!$B:$B,"&lt;="&amp;$G$4,'出荷記録１ 出荷先'!$D:$D,Q$8,'出荷記録１ 出荷先'!$E:$E,$G33,'出荷記録１ 出荷先'!$G:$G,$G$5)*VLOOKUP($G$6,$D:$E,2,FALSE)
)),"")</f>
        <v/>
      </c>
      <c r="R33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出荷先'!$E:$E,$G33,'出荷記録１ 出荷先'!$G:$G,$G$5),
SUMIFS('出荷記録１ 出荷先'!$K:$K,'出荷記録１ 出荷先'!$B:$B,"&gt;="&amp;$G$3,'出荷記録１ 出荷先'!$B:$B,"&lt;="&amp;$G$4,'出荷記録１ 出荷先'!$D:$D,R$8,'出荷記録１ 出荷先'!$E:$E,$G33,'出荷記録１ 出荷先'!$G:$G,$G$5)/SUMIFS('出荷記録１ 出荷先'!$J:$J,'出荷記録１ 出荷先'!$B:$B,"&gt;="&amp;$G$3,'出荷記録１ 出荷先'!$B:$B,"&lt;="&amp;$G$4,'出荷記録１ 出荷先'!$D:$D,R$8,'出荷記録１ 出荷先'!$E:$E,$G33,'出荷記録１ 出荷先'!$G:$G,$G$5)*VLOOKUP($G$6,$D:$E,2,FALSE)
)),"")</f>
        <v/>
      </c>
      <c r="S33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出荷先'!$E:$E,$G33,'出荷記録１ 出荷先'!$G:$G,$G$5),
SUMIFS('出荷記録１ 出荷先'!$K:$K,'出荷記録１ 出荷先'!$B:$B,"&gt;="&amp;$G$3,'出荷記録１ 出荷先'!$B:$B,"&lt;="&amp;$G$4,'出荷記録１ 出荷先'!$D:$D,S$8,'出荷記録１ 出荷先'!$E:$E,$G33,'出荷記録１ 出荷先'!$G:$G,$G$5)/SUMIFS('出荷記録１ 出荷先'!$J:$J,'出荷記録１ 出荷先'!$B:$B,"&gt;="&amp;$G$3,'出荷記録１ 出荷先'!$B:$B,"&lt;="&amp;$G$4,'出荷記録１ 出荷先'!$D:$D,S$8,'出荷記録１ 出荷先'!$E:$E,$G33,'出荷記録１ 出荷先'!$G:$G,$G$5)*VLOOKUP($G$6,$D:$E,2,FALSE)
)),"")</f>
        <v/>
      </c>
      <c r="T33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出荷先'!$E:$E,$G33,'出荷記録１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出荷先'!$E:$E,$G33,'出荷記録１ 出荷先'!$G:$G,$G$5),
SUMIFS('出荷記録１ 出荷先'!$K:$K,'出荷記録１ 出荷先'!$B:$B,"&gt;="&amp;$G$3,'出荷記録１ 出荷先'!$B:$B,"&lt;="&amp;$G$4,'出荷記録１ 出荷先'!$D:$D,T$8,'出荷記録１ 出荷先'!$E:$E,$G33,'出荷記録１ 出荷先'!$G:$G,$G$5)/SUMIFS('出荷記録１ 出荷先'!$J:$J,'出荷記録１ 出荷先'!$B:$B,"&gt;="&amp;$G$3,'出荷記録１ 出荷先'!$B:$B,"&lt;="&amp;$G$4,'出荷記録１ 出荷先'!$D:$D,T$8,'出荷記録１ 出荷先'!$E:$E,$G33,'出荷記録１ 出荷先'!$G:$G,$G$5)*VLOOKUP($G$6,$D:$E,2,FALSE)
)),"")</f>
        <v/>
      </c>
    </row>
    <row r="34" spans="6:20" x14ac:dyDescent="0.4">
      <c r="F34">
        <v>25</v>
      </c>
      <c r="G34" s="46"/>
      <c r="H34" s="13" t="str">
        <f>IFERROR(
IF($G$7="単位あたりの数量",
SUMIFS('出荷記録１ 出荷先'!$J:$J,'出荷記録１ 出荷先'!$E:$E,$G34,'出荷記録１ 出荷先'!$G:$G,$G$5,'出荷記録１ 出荷先'!B:B,"&gt;="&amp;$G$3,'出荷記録１ 出荷先'!B:B,"&lt;="&amp;$G$4)/VLOOKUP($G$6,$D:$E,2,FALSE),
IF($G$7="合計金額",
SUMIFS('出荷記録１ 出荷先'!$K:$K,'出荷記録１ 出荷先'!$E:$E,$G34,'出荷記録１ 出荷先'!$G:$G,$G$5,'出荷記録１ 出荷先'!B:B,"&gt;="&amp;$G$3,'出荷記録１ 出荷先'!B:B,"&lt;="&amp;$G$4),
SUMIFS('出荷記録１ 出荷先'!$K:$K,'出荷記録１ 出荷先'!$E:$E,$G34,'出荷記録１ 出荷先'!$G:$G,$G$5,'出荷記録１ 出荷先'!B:B,"&gt;="&amp;$G$3,'出荷記録１ 出荷先'!B:B,"&lt;="&amp;$G$4)/SUMIFS('出荷記録１ 出荷先'!$J:$J,'出荷記録１ 出荷先'!$E:$E,$G34,'出荷記録１ 出荷先'!$G:$G,$G$5,'出荷記録１ 出荷先'!B:B,"&gt;="&amp;$G$3,'出荷記録１ 出荷先'!B:B,"&lt;="&amp;$G$4)*VLOOKUP($G$6,$D:$E,2,FALSE)
)),"")</f>
        <v/>
      </c>
      <c r="I34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出荷先'!$E:$E,$G34,'出荷記録１ 出荷先'!$G:$G,$G$5),
SUMIFS('出荷記録１ 出荷先'!$K:$K,'出荷記録１ 出荷先'!$B:$B,"&gt;="&amp;$G$3,'出荷記録１ 出荷先'!$B:$B,"&lt;="&amp;$G$4,'出荷記録１ 出荷先'!$D:$D,I$8,'出荷記録１ 出荷先'!$E:$E,$G34,'出荷記録１ 出荷先'!$G:$G,$G$5)/SUMIFS('出荷記録１ 出荷先'!$J:$J,'出荷記録１ 出荷先'!$B:$B,"&gt;="&amp;$G$3,'出荷記録１ 出荷先'!$B:$B,"&lt;="&amp;$G$4,'出荷記録１ 出荷先'!$D:$D,I$8,'出荷記録１ 出荷先'!$E:$E,$G34,'出荷記録１ 出荷先'!$G:$G,$G$5)*VLOOKUP($G$6,$D:$E,2,FALSE)
)),"")</f>
        <v/>
      </c>
      <c r="J34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出荷先'!$E:$E,$G34,'出荷記録１ 出荷先'!$G:$G,$G$5),
SUMIFS('出荷記録１ 出荷先'!$K:$K,'出荷記録１ 出荷先'!$B:$B,"&gt;="&amp;$G$3,'出荷記録１ 出荷先'!$B:$B,"&lt;="&amp;$G$4,'出荷記録１ 出荷先'!$D:$D,J$8,'出荷記録１ 出荷先'!$E:$E,$G34,'出荷記録１ 出荷先'!$G:$G,$G$5)/SUMIFS('出荷記録１ 出荷先'!$J:$J,'出荷記録１ 出荷先'!$B:$B,"&gt;="&amp;$G$3,'出荷記録１ 出荷先'!$B:$B,"&lt;="&amp;$G$4,'出荷記録１ 出荷先'!$D:$D,J$8,'出荷記録１ 出荷先'!$E:$E,$G34,'出荷記録１ 出荷先'!$G:$G,$G$5)*VLOOKUP($G$6,$D:$E,2,FALSE)
)),"")</f>
        <v/>
      </c>
      <c r="K34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出荷先'!$E:$E,$G34,'出荷記録１ 出荷先'!$G:$G,$G$5),
SUMIFS('出荷記録１ 出荷先'!$K:$K,'出荷記録１ 出荷先'!$B:$B,"&gt;="&amp;$G$3,'出荷記録１ 出荷先'!$B:$B,"&lt;="&amp;$G$4,'出荷記録１ 出荷先'!$D:$D,K$8,'出荷記録１ 出荷先'!$E:$E,$G34,'出荷記録１ 出荷先'!$G:$G,$G$5)/SUMIFS('出荷記録１ 出荷先'!$J:$J,'出荷記録１ 出荷先'!$B:$B,"&gt;="&amp;$G$3,'出荷記録１ 出荷先'!$B:$B,"&lt;="&amp;$G$4,'出荷記録１ 出荷先'!$D:$D,K$8,'出荷記録１ 出荷先'!$E:$E,$G34,'出荷記録１ 出荷先'!$G:$G,$G$5)*VLOOKUP($G$6,$D:$E,2,FALSE)
)),"")</f>
        <v/>
      </c>
      <c r="L34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出荷先'!$E:$E,$G34,'出荷記録１ 出荷先'!$G:$G,$G$5),
SUMIFS('出荷記録１ 出荷先'!$K:$K,'出荷記録１ 出荷先'!$B:$B,"&gt;="&amp;$G$3,'出荷記録１ 出荷先'!$B:$B,"&lt;="&amp;$G$4,'出荷記録１ 出荷先'!$D:$D,L$8,'出荷記録１ 出荷先'!$E:$E,$G34,'出荷記録１ 出荷先'!$G:$G,$G$5)/SUMIFS('出荷記録１ 出荷先'!$J:$J,'出荷記録１ 出荷先'!$B:$B,"&gt;="&amp;$G$3,'出荷記録１ 出荷先'!$B:$B,"&lt;="&amp;$G$4,'出荷記録１ 出荷先'!$D:$D,L$8,'出荷記録１ 出荷先'!$E:$E,$G34,'出荷記録１ 出荷先'!$G:$G,$G$5)*VLOOKUP($G$6,$D:$E,2,FALSE)
)),"")</f>
        <v/>
      </c>
      <c r="M34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出荷先'!$E:$E,$G34,'出荷記録１ 出荷先'!$G:$G,$G$5),
SUMIFS('出荷記録１ 出荷先'!$K:$K,'出荷記録１ 出荷先'!$B:$B,"&gt;="&amp;$G$3,'出荷記録１ 出荷先'!$B:$B,"&lt;="&amp;$G$4,'出荷記録１ 出荷先'!$D:$D,M$8,'出荷記録１ 出荷先'!$E:$E,$G34,'出荷記録１ 出荷先'!$G:$G,$G$5)/SUMIFS('出荷記録１ 出荷先'!$J:$J,'出荷記録１ 出荷先'!$B:$B,"&gt;="&amp;$G$3,'出荷記録１ 出荷先'!$B:$B,"&lt;="&amp;$G$4,'出荷記録１ 出荷先'!$D:$D,M$8,'出荷記録１ 出荷先'!$E:$E,$G34,'出荷記録１ 出荷先'!$G:$G,$G$5)*VLOOKUP($G$6,$D:$E,2,FALSE)
)),"")</f>
        <v/>
      </c>
      <c r="N34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出荷先'!$E:$E,$G34,'出荷記録１ 出荷先'!$G:$G,$G$5),
SUMIFS('出荷記録１ 出荷先'!$K:$K,'出荷記録１ 出荷先'!$B:$B,"&gt;="&amp;$G$3,'出荷記録１ 出荷先'!$B:$B,"&lt;="&amp;$G$4,'出荷記録１ 出荷先'!$D:$D,N$8,'出荷記録１ 出荷先'!$E:$E,$G34,'出荷記録１ 出荷先'!$G:$G,$G$5)/SUMIFS('出荷記録１ 出荷先'!$J:$J,'出荷記録１ 出荷先'!$B:$B,"&gt;="&amp;$G$3,'出荷記録１ 出荷先'!$B:$B,"&lt;="&amp;$G$4,'出荷記録１ 出荷先'!$D:$D,N$8,'出荷記録１ 出荷先'!$E:$E,$G34,'出荷記録１ 出荷先'!$G:$G,$G$5)*VLOOKUP($G$6,$D:$E,2,FALSE)
)),"")</f>
        <v/>
      </c>
      <c r="O34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出荷先'!$E:$E,$G34,'出荷記録１ 出荷先'!$G:$G,$G$5),
SUMIFS('出荷記録１ 出荷先'!$K:$K,'出荷記録１ 出荷先'!$B:$B,"&gt;="&amp;$G$3,'出荷記録１ 出荷先'!$B:$B,"&lt;="&amp;$G$4,'出荷記録１ 出荷先'!$D:$D,O$8,'出荷記録１ 出荷先'!$E:$E,$G34,'出荷記録１ 出荷先'!$G:$G,$G$5)/SUMIFS('出荷記録１ 出荷先'!$J:$J,'出荷記録１ 出荷先'!$B:$B,"&gt;="&amp;$G$3,'出荷記録１ 出荷先'!$B:$B,"&lt;="&amp;$G$4,'出荷記録１ 出荷先'!$D:$D,O$8,'出荷記録１ 出荷先'!$E:$E,$G34,'出荷記録１ 出荷先'!$G:$G,$G$5)*VLOOKUP($G$6,$D:$E,2,FALSE)
)),"")</f>
        <v/>
      </c>
      <c r="P34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出荷先'!$E:$E,$G34,'出荷記録１ 出荷先'!$G:$G,$G$5),
SUMIFS('出荷記録１ 出荷先'!$K:$K,'出荷記録１ 出荷先'!$B:$B,"&gt;="&amp;$G$3,'出荷記録１ 出荷先'!$B:$B,"&lt;="&amp;$G$4,'出荷記録１ 出荷先'!$D:$D,P$8,'出荷記録１ 出荷先'!$E:$E,$G34,'出荷記録１ 出荷先'!$G:$G,$G$5)/SUMIFS('出荷記録１ 出荷先'!$J:$J,'出荷記録１ 出荷先'!$B:$B,"&gt;="&amp;$G$3,'出荷記録１ 出荷先'!$B:$B,"&lt;="&amp;$G$4,'出荷記録１ 出荷先'!$D:$D,P$8,'出荷記録１ 出荷先'!$E:$E,$G34,'出荷記録１ 出荷先'!$G:$G,$G$5)*VLOOKUP($G$6,$D:$E,2,FALSE)
)),"")</f>
        <v/>
      </c>
      <c r="Q34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出荷先'!$E:$E,$G34,'出荷記録１ 出荷先'!$G:$G,$G$5),
SUMIFS('出荷記録１ 出荷先'!$K:$K,'出荷記録１ 出荷先'!$B:$B,"&gt;="&amp;$G$3,'出荷記録１ 出荷先'!$B:$B,"&lt;="&amp;$G$4,'出荷記録１ 出荷先'!$D:$D,Q$8,'出荷記録１ 出荷先'!$E:$E,$G34,'出荷記録１ 出荷先'!$G:$G,$G$5)/SUMIFS('出荷記録１ 出荷先'!$J:$J,'出荷記録１ 出荷先'!$B:$B,"&gt;="&amp;$G$3,'出荷記録１ 出荷先'!$B:$B,"&lt;="&amp;$G$4,'出荷記録１ 出荷先'!$D:$D,Q$8,'出荷記録１ 出荷先'!$E:$E,$G34,'出荷記録１ 出荷先'!$G:$G,$G$5)*VLOOKUP($G$6,$D:$E,2,FALSE)
)),"")</f>
        <v/>
      </c>
      <c r="R34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出荷先'!$E:$E,$G34,'出荷記録１ 出荷先'!$G:$G,$G$5),
SUMIFS('出荷記録１ 出荷先'!$K:$K,'出荷記録１ 出荷先'!$B:$B,"&gt;="&amp;$G$3,'出荷記録１ 出荷先'!$B:$B,"&lt;="&amp;$G$4,'出荷記録１ 出荷先'!$D:$D,R$8,'出荷記録１ 出荷先'!$E:$E,$G34,'出荷記録１ 出荷先'!$G:$G,$G$5)/SUMIFS('出荷記録１ 出荷先'!$J:$J,'出荷記録１ 出荷先'!$B:$B,"&gt;="&amp;$G$3,'出荷記録１ 出荷先'!$B:$B,"&lt;="&amp;$G$4,'出荷記録１ 出荷先'!$D:$D,R$8,'出荷記録１ 出荷先'!$E:$E,$G34,'出荷記録１ 出荷先'!$G:$G,$G$5)*VLOOKUP($G$6,$D:$E,2,FALSE)
)),"")</f>
        <v/>
      </c>
      <c r="S34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出荷先'!$E:$E,$G34,'出荷記録１ 出荷先'!$G:$G,$G$5),
SUMIFS('出荷記録１ 出荷先'!$K:$K,'出荷記録１ 出荷先'!$B:$B,"&gt;="&amp;$G$3,'出荷記録１ 出荷先'!$B:$B,"&lt;="&amp;$G$4,'出荷記録１ 出荷先'!$D:$D,S$8,'出荷記録１ 出荷先'!$E:$E,$G34,'出荷記録１ 出荷先'!$G:$G,$G$5)/SUMIFS('出荷記録１ 出荷先'!$J:$J,'出荷記録１ 出荷先'!$B:$B,"&gt;="&amp;$G$3,'出荷記録１ 出荷先'!$B:$B,"&lt;="&amp;$G$4,'出荷記録１ 出荷先'!$D:$D,S$8,'出荷記録１ 出荷先'!$E:$E,$G34,'出荷記録１ 出荷先'!$G:$G,$G$5)*VLOOKUP($G$6,$D:$E,2,FALSE)
)),"")</f>
        <v/>
      </c>
      <c r="T34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出荷先'!$E:$E,$G34,'出荷記録１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出荷先'!$E:$E,$G34,'出荷記録１ 出荷先'!$G:$G,$G$5),
SUMIFS('出荷記録１ 出荷先'!$K:$K,'出荷記録１ 出荷先'!$B:$B,"&gt;="&amp;$G$3,'出荷記録１ 出荷先'!$B:$B,"&lt;="&amp;$G$4,'出荷記録１ 出荷先'!$D:$D,T$8,'出荷記録１ 出荷先'!$E:$E,$G34,'出荷記録１ 出荷先'!$G:$G,$G$5)/SUMIFS('出荷記録１ 出荷先'!$J:$J,'出荷記録１ 出荷先'!$B:$B,"&gt;="&amp;$G$3,'出荷記録１ 出荷先'!$B:$B,"&lt;="&amp;$G$4,'出荷記録１ 出荷先'!$D:$D,T$8,'出荷記録１ 出荷先'!$E:$E,$G34,'出荷記録１ 出荷先'!$G:$G,$G$5)*VLOOKUP($G$6,$D:$E,2,FALSE)
)),"")</f>
        <v/>
      </c>
    </row>
    <row r="35" spans="6:20" x14ac:dyDescent="0.4">
      <c r="F35">
        <v>26</v>
      </c>
      <c r="G35" s="46"/>
      <c r="H35" s="13" t="str">
        <f>IFERROR(
IF($G$7="単位あたりの数量",
SUMIFS('出荷記録１ 出荷先'!$J:$J,'出荷記録１ 出荷先'!$E:$E,$G35,'出荷記録１ 出荷先'!$G:$G,$G$5,'出荷記録１ 出荷先'!B:B,"&gt;="&amp;$G$3,'出荷記録１ 出荷先'!B:B,"&lt;="&amp;$G$4)/VLOOKUP($G$6,$D:$E,2,FALSE),
IF($G$7="合計金額",
SUMIFS('出荷記録１ 出荷先'!$K:$K,'出荷記録１ 出荷先'!$E:$E,$G35,'出荷記録１ 出荷先'!$G:$G,$G$5,'出荷記録１ 出荷先'!B:B,"&gt;="&amp;$G$3,'出荷記録１ 出荷先'!B:B,"&lt;="&amp;$G$4),
SUMIFS('出荷記録１ 出荷先'!$K:$K,'出荷記録１ 出荷先'!$E:$E,$G35,'出荷記録１ 出荷先'!$G:$G,$G$5,'出荷記録１ 出荷先'!B:B,"&gt;="&amp;$G$3,'出荷記録１ 出荷先'!B:B,"&lt;="&amp;$G$4)/SUMIFS('出荷記録１ 出荷先'!$J:$J,'出荷記録１ 出荷先'!$E:$E,$G35,'出荷記録１ 出荷先'!$G:$G,$G$5,'出荷記録１ 出荷先'!B:B,"&gt;="&amp;$G$3,'出荷記録１ 出荷先'!B:B,"&lt;="&amp;$G$4)*VLOOKUP($G$6,$D:$E,2,FALSE)
)),"")</f>
        <v/>
      </c>
      <c r="I35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出荷先'!$E:$E,$G35,'出荷記録１ 出荷先'!$G:$G,$G$5),
SUMIFS('出荷記録１ 出荷先'!$K:$K,'出荷記録１ 出荷先'!$B:$B,"&gt;="&amp;$G$3,'出荷記録１ 出荷先'!$B:$B,"&lt;="&amp;$G$4,'出荷記録１ 出荷先'!$D:$D,I$8,'出荷記録１ 出荷先'!$E:$E,$G35,'出荷記録１ 出荷先'!$G:$G,$G$5)/SUMIFS('出荷記録１ 出荷先'!$J:$J,'出荷記録１ 出荷先'!$B:$B,"&gt;="&amp;$G$3,'出荷記録１ 出荷先'!$B:$B,"&lt;="&amp;$G$4,'出荷記録１ 出荷先'!$D:$D,I$8,'出荷記録１ 出荷先'!$E:$E,$G35,'出荷記録１ 出荷先'!$G:$G,$G$5)*VLOOKUP($G$6,$D:$E,2,FALSE)
)),"")</f>
        <v/>
      </c>
      <c r="J35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出荷先'!$E:$E,$G35,'出荷記録１ 出荷先'!$G:$G,$G$5),
SUMIFS('出荷記録１ 出荷先'!$K:$K,'出荷記録１ 出荷先'!$B:$B,"&gt;="&amp;$G$3,'出荷記録１ 出荷先'!$B:$B,"&lt;="&amp;$G$4,'出荷記録１ 出荷先'!$D:$D,J$8,'出荷記録１ 出荷先'!$E:$E,$G35,'出荷記録１ 出荷先'!$G:$G,$G$5)/SUMIFS('出荷記録１ 出荷先'!$J:$J,'出荷記録１ 出荷先'!$B:$B,"&gt;="&amp;$G$3,'出荷記録１ 出荷先'!$B:$B,"&lt;="&amp;$G$4,'出荷記録１ 出荷先'!$D:$D,J$8,'出荷記録１ 出荷先'!$E:$E,$G35,'出荷記録１ 出荷先'!$G:$G,$G$5)*VLOOKUP($G$6,$D:$E,2,FALSE)
)),"")</f>
        <v/>
      </c>
      <c r="K35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出荷先'!$E:$E,$G35,'出荷記録１ 出荷先'!$G:$G,$G$5),
SUMIFS('出荷記録１ 出荷先'!$K:$K,'出荷記録１ 出荷先'!$B:$B,"&gt;="&amp;$G$3,'出荷記録１ 出荷先'!$B:$B,"&lt;="&amp;$G$4,'出荷記録１ 出荷先'!$D:$D,K$8,'出荷記録１ 出荷先'!$E:$E,$G35,'出荷記録１ 出荷先'!$G:$G,$G$5)/SUMIFS('出荷記録１ 出荷先'!$J:$J,'出荷記録１ 出荷先'!$B:$B,"&gt;="&amp;$G$3,'出荷記録１ 出荷先'!$B:$B,"&lt;="&amp;$G$4,'出荷記録１ 出荷先'!$D:$D,K$8,'出荷記録１ 出荷先'!$E:$E,$G35,'出荷記録１ 出荷先'!$G:$G,$G$5)*VLOOKUP($G$6,$D:$E,2,FALSE)
)),"")</f>
        <v/>
      </c>
      <c r="L35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出荷先'!$E:$E,$G35,'出荷記録１ 出荷先'!$G:$G,$G$5),
SUMIFS('出荷記録１ 出荷先'!$K:$K,'出荷記録１ 出荷先'!$B:$B,"&gt;="&amp;$G$3,'出荷記録１ 出荷先'!$B:$B,"&lt;="&amp;$G$4,'出荷記録１ 出荷先'!$D:$D,L$8,'出荷記録１ 出荷先'!$E:$E,$G35,'出荷記録１ 出荷先'!$G:$G,$G$5)/SUMIFS('出荷記録１ 出荷先'!$J:$J,'出荷記録１ 出荷先'!$B:$B,"&gt;="&amp;$G$3,'出荷記録１ 出荷先'!$B:$B,"&lt;="&amp;$G$4,'出荷記録１ 出荷先'!$D:$D,L$8,'出荷記録１ 出荷先'!$E:$E,$G35,'出荷記録１ 出荷先'!$G:$G,$G$5)*VLOOKUP($G$6,$D:$E,2,FALSE)
)),"")</f>
        <v/>
      </c>
      <c r="M35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出荷先'!$E:$E,$G35,'出荷記録１ 出荷先'!$G:$G,$G$5),
SUMIFS('出荷記録１ 出荷先'!$K:$K,'出荷記録１ 出荷先'!$B:$B,"&gt;="&amp;$G$3,'出荷記録１ 出荷先'!$B:$B,"&lt;="&amp;$G$4,'出荷記録１ 出荷先'!$D:$D,M$8,'出荷記録１ 出荷先'!$E:$E,$G35,'出荷記録１ 出荷先'!$G:$G,$G$5)/SUMIFS('出荷記録１ 出荷先'!$J:$J,'出荷記録１ 出荷先'!$B:$B,"&gt;="&amp;$G$3,'出荷記録１ 出荷先'!$B:$B,"&lt;="&amp;$G$4,'出荷記録１ 出荷先'!$D:$D,M$8,'出荷記録１ 出荷先'!$E:$E,$G35,'出荷記録１ 出荷先'!$G:$G,$G$5)*VLOOKUP($G$6,$D:$E,2,FALSE)
)),"")</f>
        <v/>
      </c>
      <c r="N35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出荷先'!$E:$E,$G35,'出荷記録１ 出荷先'!$G:$G,$G$5),
SUMIFS('出荷記録１ 出荷先'!$K:$K,'出荷記録１ 出荷先'!$B:$B,"&gt;="&amp;$G$3,'出荷記録１ 出荷先'!$B:$B,"&lt;="&amp;$G$4,'出荷記録１ 出荷先'!$D:$D,N$8,'出荷記録１ 出荷先'!$E:$E,$G35,'出荷記録１ 出荷先'!$G:$G,$G$5)/SUMIFS('出荷記録１ 出荷先'!$J:$J,'出荷記録１ 出荷先'!$B:$B,"&gt;="&amp;$G$3,'出荷記録１ 出荷先'!$B:$B,"&lt;="&amp;$G$4,'出荷記録１ 出荷先'!$D:$D,N$8,'出荷記録１ 出荷先'!$E:$E,$G35,'出荷記録１ 出荷先'!$G:$G,$G$5)*VLOOKUP($G$6,$D:$E,2,FALSE)
)),"")</f>
        <v/>
      </c>
      <c r="O35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出荷先'!$E:$E,$G35,'出荷記録１ 出荷先'!$G:$G,$G$5),
SUMIFS('出荷記録１ 出荷先'!$K:$K,'出荷記録１ 出荷先'!$B:$B,"&gt;="&amp;$G$3,'出荷記録１ 出荷先'!$B:$B,"&lt;="&amp;$G$4,'出荷記録１ 出荷先'!$D:$D,O$8,'出荷記録１ 出荷先'!$E:$E,$G35,'出荷記録１ 出荷先'!$G:$G,$G$5)/SUMIFS('出荷記録１ 出荷先'!$J:$J,'出荷記録１ 出荷先'!$B:$B,"&gt;="&amp;$G$3,'出荷記録１ 出荷先'!$B:$B,"&lt;="&amp;$G$4,'出荷記録１ 出荷先'!$D:$D,O$8,'出荷記録１ 出荷先'!$E:$E,$G35,'出荷記録１ 出荷先'!$G:$G,$G$5)*VLOOKUP($G$6,$D:$E,2,FALSE)
)),"")</f>
        <v/>
      </c>
      <c r="P35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出荷先'!$E:$E,$G35,'出荷記録１ 出荷先'!$G:$G,$G$5),
SUMIFS('出荷記録１ 出荷先'!$K:$K,'出荷記録１ 出荷先'!$B:$B,"&gt;="&amp;$G$3,'出荷記録１ 出荷先'!$B:$B,"&lt;="&amp;$G$4,'出荷記録１ 出荷先'!$D:$D,P$8,'出荷記録１ 出荷先'!$E:$E,$G35,'出荷記録１ 出荷先'!$G:$G,$G$5)/SUMIFS('出荷記録１ 出荷先'!$J:$J,'出荷記録１ 出荷先'!$B:$B,"&gt;="&amp;$G$3,'出荷記録１ 出荷先'!$B:$B,"&lt;="&amp;$G$4,'出荷記録１ 出荷先'!$D:$D,P$8,'出荷記録１ 出荷先'!$E:$E,$G35,'出荷記録１ 出荷先'!$G:$G,$G$5)*VLOOKUP($G$6,$D:$E,2,FALSE)
)),"")</f>
        <v/>
      </c>
      <c r="Q35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出荷先'!$E:$E,$G35,'出荷記録１ 出荷先'!$G:$G,$G$5),
SUMIFS('出荷記録１ 出荷先'!$K:$K,'出荷記録１ 出荷先'!$B:$B,"&gt;="&amp;$G$3,'出荷記録１ 出荷先'!$B:$B,"&lt;="&amp;$G$4,'出荷記録１ 出荷先'!$D:$D,Q$8,'出荷記録１ 出荷先'!$E:$E,$G35,'出荷記録１ 出荷先'!$G:$G,$G$5)/SUMIFS('出荷記録１ 出荷先'!$J:$J,'出荷記録１ 出荷先'!$B:$B,"&gt;="&amp;$G$3,'出荷記録１ 出荷先'!$B:$B,"&lt;="&amp;$G$4,'出荷記録１ 出荷先'!$D:$D,Q$8,'出荷記録１ 出荷先'!$E:$E,$G35,'出荷記録１ 出荷先'!$G:$G,$G$5)*VLOOKUP($G$6,$D:$E,2,FALSE)
)),"")</f>
        <v/>
      </c>
      <c r="R35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出荷先'!$E:$E,$G35,'出荷記録１ 出荷先'!$G:$G,$G$5),
SUMIFS('出荷記録１ 出荷先'!$K:$K,'出荷記録１ 出荷先'!$B:$B,"&gt;="&amp;$G$3,'出荷記録１ 出荷先'!$B:$B,"&lt;="&amp;$G$4,'出荷記録１ 出荷先'!$D:$D,R$8,'出荷記録１ 出荷先'!$E:$E,$G35,'出荷記録１ 出荷先'!$G:$G,$G$5)/SUMIFS('出荷記録１ 出荷先'!$J:$J,'出荷記録１ 出荷先'!$B:$B,"&gt;="&amp;$G$3,'出荷記録１ 出荷先'!$B:$B,"&lt;="&amp;$G$4,'出荷記録１ 出荷先'!$D:$D,R$8,'出荷記録１ 出荷先'!$E:$E,$G35,'出荷記録１ 出荷先'!$G:$G,$G$5)*VLOOKUP($G$6,$D:$E,2,FALSE)
)),"")</f>
        <v/>
      </c>
      <c r="S35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出荷先'!$E:$E,$G35,'出荷記録１ 出荷先'!$G:$G,$G$5),
SUMIFS('出荷記録１ 出荷先'!$K:$K,'出荷記録１ 出荷先'!$B:$B,"&gt;="&amp;$G$3,'出荷記録１ 出荷先'!$B:$B,"&lt;="&amp;$G$4,'出荷記録１ 出荷先'!$D:$D,S$8,'出荷記録１ 出荷先'!$E:$E,$G35,'出荷記録１ 出荷先'!$G:$G,$G$5)/SUMIFS('出荷記録１ 出荷先'!$J:$J,'出荷記録１ 出荷先'!$B:$B,"&gt;="&amp;$G$3,'出荷記録１ 出荷先'!$B:$B,"&lt;="&amp;$G$4,'出荷記録１ 出荷先'!$D:$D,S$8,'出荷記録１ 出荷先'!$E:$E,$G35,'出荷記録１ 出荷先'!$G:$G,$G$5)*VLOOKUP($G$6,$D:$E,2,FALSE)
)),"")</f>
        <v/>
      </c>
      <c r="T35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出荷先'!$E:$E,$G35,'出荷記録１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出荷先'!$E:$E,$G35,'出荷記録１ 出荷先'!$G:$G,$G$5),
SUMIFS('出荷記録１ 出荷先'!$K:$K,'出荷記録１ 出荷先'!$B:$B,"&gt;="&amp;$G$3,'出荷記録１ 出荷先'!$B:$B,"&lt;="&amp;$G$4,'出荷記録１ 出荷先'!$D:$D,T$8,'出荷記録１ 出荷先'!$E:$E,$G35,'出荷記録１ 出荷先'!$G:$G,$G$5)/SUMIFS('出荷記録１ 出荷先'!$J:$J,'出荷記録１ 出荷先'!$B:$B,"&gt;="&amp;$G$3,'出荷記録１ 出荷先'!$B:$B,"&lt;="&amp;$G$4,'出荷記録１ 出荷先'!$D:$D,T$8,'出荷記録１ 出荷先'!$E:$E,$G35,'出荷記録１ 出荷先'!$G:$G,$G$5)*VLOOKUP($G$6,$D:$E,2,FALSE)
)),"")</f>
        <v/>
      </c>
    </row>
    <row r="36" spans="6:20" x14ac:dyDescent="0.4">
      <c r="F36">
        <v>27</v>
      </c>
      <c r="G36" s="46"/>
      <c r="H36" s="13" t="str">
        <f>IFERROR(
IF($G$7="単位あたりの数量",
SUMIFS('出荷記録１ 出荷先'!$J:$J,'出荷記録１ 出荷先'!$E:$E,$G36,'出荷記録１ 出荷先'!$G:$G,$G$5,'出荷記録１ 出荷先'!B:B,"&gt;="&amp;$G$3,'出荷記録１ 出荷先'!B:B,"&lt;="&amp;$G$4)/VLOOKUP($G$6,$D:$E,2,FALSE),
IF($G$7="合計金額",
SUMIFS('出荷記録１ 出荷先'!$K:$K,'出荷記録１ 出荷先'!$E:$E,$G36,'出荷記録１ 出荷先'!$G:$G,$G$5,'出荷記録１ 出荷先'!B:B,"&gt;="&amp;$G$3,'出荷記録１ 出荷先'!B:B,"&lt;="&amp;$G$4),
SUMIFS('出荷記録１ 出荷先'!$K:$K,'出荷記録１ 出荷先'!$E:$E,$G36,'出荷記録１ 出荷先'!$G:$G,$G$5,'出荷記録１ 出荷先'!B:B,"&gt;="&amp;$G$3,'出荷記録１ 出荷先'!B:B,"&lt;="&amp;$G$4)/SUMIFS('出荷記録１ 出荷先'!$J:$J,'出荷記録１ 出荷先'!$E:$E,$G36,'出荷記録１ 出荷先'!$G:$G,$G$5,'出荷記録１ 出荷先'!B:B,"&gt;="&amp;$G$3,'出荷記録１ 出荷先'!B:B,"&lt;="&amp;$G$4)*VLOOKUP($G$6,$D:$E,2,FALSE)
)),"")</f>
        <v/>
      </c>
      <c r="I36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出荷先'!$E:$E,$G36,'出荷記録１ 出荷先'!$G:$G,$G$5),
SUMIFS('出荷記録１ 出荷先'!$K:$K,'出荷記録１ 出荷先'!$B:$B,"&gt;="&amp;$G$3,'出荷記録１ 出荷先'!$B:$B,"&lt;="&amp;$G$4,'出荷記録１ 出荷先'!$D:$D,I$8,'出荷記録１ 出荷先'!$E:$E,$G36,'出荷記録１ 出荷先'!$G:$G,$G$5)/SUMIFS('出荷記録１ 出荷先'!$J:$J,'出荷記録１ 出荷先'!$B:$B,"&gt;="&amp;$G$3,'出荷記録１ 出荷先'!$B:$B,"&lt;="&amp;$G$4,'出荷記録１ 出荷先'!$D:$D,I$8,'出荷記録１ 出荷先'!$E:$E,$G36,'出荷記録１ 出荷先'!$G:$G,$G$5)*VLOOKUP($G$6,$D:$E,2,FALSE)
)),"")</f>
        <v/>
      </c>
      <c r="J36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出荷先'!$E:$E,$G36,'出荷記録１ 出荷先'!$G:$G,$G$5),
SUMIFS('出荷記録１ 出荷先'!$K:$K,'出荷記録１ 出荷先'!$B:$B,"&gt;="&amp;$G$3,'出荷記録１ 出荷先'!$B:$B,"&lt;="&amp;$G$4,'出荷記録１ 出荷先'!$D:$D,J$8,'出荷記録１ 出荷先'!$E:$E,$G36,'出荷記録１ 出荷先'!$G:$G,$G$5)/SUMIFS('出荷記録１ 出荷先'!$J:$J,'出荷記録１ 出荷先'!$B:$B,"&gt;="&amp;$G$3,'出荷記録１ 出荷先'!$B:$B,"&lt;="&amp;$G$4,'出荷記録１ 出荷先'!$D:$D,J$8,'出荷記録１ 出荷先'!$E:$E,$G36,'出荷記録１ 出荷先'!$G:$G,$G$5)*VLOOKUP($G$6,$D:$E,2,FALSE)
)),"")</f>
        <v/>
      </c>
      <c r="K36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出荷先'!$E:$E,$G36,'出荷記録１ 出荷先'!$G:$G,$G$5),
SUMIFS('出荷記録１ 出荷先'!$K:$K,'出荷記録１ 出荷先'!$B:$B,"&gt;="&amp;$G$3,'出荷記録１ 出荷先'!$B:$B,"&lt;="&amp;$G$4,'出荷記録１ 出荷先'!$D:$D,K$8,'出荷記録１ 出荷先'!$E:$E,$G36,'出荷記録１ 出荷先'!$G:$G,$G$5)/SUMIFS('出荷記録１ 出荷先'!$J:$J,'出荷記録１ 出荷先'!$B:$B,"&gt;="&amp;$G$3,'出荷記録１ 出荷先'!$B:$B,"&lt;="&amp;$G$4,'出荷記録１ 出荷先'!$D:$D,K$8,'出荷記録１ 出荷先'!$E:$E,$G36,'出荷記録１ 出荷先'!$G:$G,$G$5)*VLOOKUP($G$6,$D:$E,2,FALSE)
)),"")</f>
        <v/>
      </c>
      <c r="L36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出荷先'!$E:$E,$G36,'出荷記録１ 出荷先'!$G:$G,$G$5),
SUMIFS('出荷記録１ 出荷先'!$K:$K,'出荷記録１ 出荷先'!$B:$B,"&gt;="&amp;$G$3,'出荷記録１ 出荷先'!$B:$B,"&lt;="&amp;$G$4,'出荷記録１ 出荷先'!$D:$D,L$8,'出荷記録１ 出荷先'!$E:$E,$G36,'出荷記録１ 出荷先'!$G:$G,$G$5)/SUMIFS('出荷記録１ 出荷先'!$J:$J,'出荷記録１ 出荷先'!$B:$B,"&gt;="&amp;$G$3,'出荷記録１ 出荷先'!$B:$B,"&lt;="&amp;$G$4,'出荷記録１ 出荷先'!$D:$D,L$8,'出荷記録１ 出荷先'!$E:$E,$G36,'出荷記録１ 出荷先'!$G:$G,$G$5)*VLOOKUP($G$6,$D:$E,2,FALSE)
)),"")</f>
        <v/>
      </c>
      <c r="M36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出荷先'!$E:$E,$G36,'出荷記録１ 出荷先'!$G:$G,$G$5),
SUMIFS('出荷記録１ 出荷先'!$K:$K,'出荷記録１ 出荷先'!$B:$B,"&gt;="&amp;$G$3,'出荷記録１ 出荷先'!$B:$B,"&lt;="&amp;$G$4,'出荷記録１ 出荷先'!$D:$D,M$8,'出荷記録１ 出荷先'!$E:$E,$G36,'出荷記録１ 出荷先'!$G:$G,$G$5)/SUMIFS('出荷記録１ 出荷先'!$J:$J,'出荷記録１ 出荷先'!$B:$B,"&gt;="&amp;$G$3,'出荷記録１ 出荷先'!$B:$B,"&lt;="&amp;$G$4,'出荷記録１ 出荷先'!$D:$D,M$8,'出荷記録１ 出荷先'!$E:$E,$G36,'出荷記録１ 出荷先'!$G:$G,$G$5)*VLOOKUP($G$6,$D:$E,2,FALSE)
)),"")</f>
        <v/>
      </c>
      <c r="N36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出荷先'!$E:$E,$G36,'出荷記録１ 出荷先'!$G:$G,$G$5),
SUMIFS('出荷記録１ 出荷先'!$K:$K,'出荷記録１ 出荷先'!$B:$B,"&gt;="&amp;$G$3,'出荷記録１ 出荷先'!$B:$B,"&lt;="&amp;$G$4,'出荷記録１ 出荷先'!$D:$D,N$8,'出荷記録１ 出荷先'!$E:$E,$G36,'出荷記録１ 出荷先'!$G:$G,$G$5)/SUMIFS('出荷記録１ 出荷先'!$J:$J,'出荷記録１ 出荷先'!$B:$B,"&gt;="&amp;$G$3,'出荷記録１ 出荷先'!$B:$B,"&lt;="&amp;$G$4,'出荷記録１ 出荷先'!$D:$D,N$8,'出荷記録１ 出荷先'!$E:$E,$G36,'出荷記録１ 出荷先'!$G:$G,$G$5)*VLOOKUP($G$6,$D:$E,2,FALSE)
)),"")</f>
        <v/>
      </c>
      <c r="O36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出荷先'!$E:$E,$G36,'出荷記録１ 出荷先'!$G:$G,$G$5),
SUMIFS('出荷記録１ 出荷先'!$K:$K,'出荷記録１ 出荷先'!$B:$B,"&gt;="&amp;$G$3,'出荷記録１ 出荷先'!$B:$B,"&lt;="&amp;$G$4,'出荷記録１ 出荷先'!$D:$D,O$8,'出荷記録１ 出荷先'!$E:$E,$G36,'出荷記録１ 出荷先'!$G:$G,$G$5)/SUMIFS('出荷記録１ 出荷先'!$J:$J,'出荷記録１ 出荷先'!$B:$B,"&gt;="&amp;$G$3,'出荷記録１ 出荷先'!$B:$B,"&lt;="&amp;$G$4,'出荷記録１ 出荷先'!$D:$D,O$8,'出荷記録１ 出荷先'!$E:$E,$G36,'出荷記録１ 出荷先'!$G:$G,$G$5)*VLOOKUP($G$6,$D:$E,2,FALSE)
)),"")</f>
        <v/>
      </c>
      <c r="P36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出荷先'!$E:$E,$G36,'出荷記録１ 出荷先'!$G:$G,$G$5),
SUMIFS('出荷記録１ 出荷先'!$K:$K,'出荷記録１ 出荷先'!$B:$B,"&gt;="&amp;$G$3,'出荷記録１ 出荷先'!$B:$B,"&lt;="&amp;$G$4,'出荷記録１ 出荷先'!$D:$D,P$8,'出荷記録１ 出荷先'!$E:$E,$G36,'出荷記録１ 出荷先'!$G:$G,$G$5)/SUMIFS('出荷記録１ 出荷先'!$J:$J,'出荷記録１ 出荷先'!$B:$B,"&gt;="&amp;$G$3,'出荷記録１ 出荷先'!$B:$B,"&lt;="&amp;$G$4,'出荷記録１ 出荷先'!$D:$D,P$8,'出荷記録１ 出荷先'!$E:$E,$G36,'出荷記録１ 出荷先'!$G:$G,$G$5)*VLOOKUP($G$6,$D:$E,2,FALSE)
)),"")</f>
        <v/>
      </c>
      <c r="Q36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出荷先'!$E:$E,$G36,'出荷記録１ 出荷先'!$G:$G,$G$5),
SUMIFS('出荷記録１ 出荷先'!$K:$K,'出荷記録１ 出荷先'!$B:$B,"&gt;="&amp;$G$3,'出荷記録１ 出荷先'!$B:$B,"&lt;="&amp;$G$4,'出荷記録１ 出荷先'!$D:$D,Q$8,'出荷記録１ 出荷先'!$E:$E,$G36,'出荷記録１ 出荷先'!$G:$G,$G$5)/SUMIFS('出荷記録１ 出荷先'!$J:$J,'出荷記録１ 出荷先'!$B:$B,"&gt;="&amp;$G$3,'出荷記録１ 出荷先'!$B:$B,"&lt;="&amp;$G$4,'出荷記録１ 出荷先'!$D:$D,Q$8,'出荷記録１ 出荷先'!$E:$E,$G36,'出荷記録１ 出荷先'!$G:$G,$G$5)*VLOOKUP($G$6,$D:$E,2,FALSE)
)),"")</f>
        <v/>
      </c>
      <c r="R36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出荷先'!$E:$E,$G36,'出荷記録１ 出荷先'!$G:$G,$G$5),
SUMIFS('出荷記録１ 出荷先'!$K:$K,'出荷記録１ 出荷先'!$B:$B,"&gt;="&amp;$G$3,'出荷記録１ 出荷先'!$B:$B,"&lt;="&amp;$G$4,'出荷記録１ 出荷先'!$D:$D,R$8,'出荷記録１ 出荷先'!$E:$E,$G36,'出荷記録１ 出荷先'!$G:$G,$G$5)/SUMIFS('出荷記録１ 出荷先'!$J:$J,'出荷記録１ 出荷先'!$B:$B,"&gt;="&amp;$G$3,'出荷記録１ 出荷先'!$B:$B,"&lt;="&amp;$G$4,'出荷記録１ 出荷先'!$D:$D,R$8,'出荷記録１ 出荷先'!$E:$E,$G36,'出荷記録１ 出荷先'!$G:$G,$G$5)*VLOOKUP($G$6,$D:$E,2,FALSE)
)),"")</f>
        <v/>
      </c>
      <c r="S36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出荷先'!$E:$E,$G36,'出荷記録１ 出荷先'!$G:$G,$G$5),
SUMIFS('出荷記録１ 出荷先'!$K:$K,'出荷記録１ 出荷先'!$B:$B,"&gt;="&amp;$G$3,'出荷記録１ 出荷先'!$B:$B,"&lt;="&amp;$G$4,'出荷記録１ 出荷先'!$D:$D,S$8,'出荷記録１ 出荷先'!$E:$E,$G36,'出荷記録１ 出荷先'!$G:$G,$G$5)/SUMIFS('出荷記録１ 出荷先'!$J:$J,'出荷記録１ 出荷先'!$B:$B,"&gt;="&amp;$G$3,'出荷記録１ 出荷先'!$B:$B,"&lt;="&amp;$G$4,'出荷記録１ 出荷先'!$D:$D,S$8,'出荷記録１ 出荷先'!$E:$E,$G36,'出荷記録１ 出荷先'!$G:$G,$G$5)*VLOOKUP($G$6,$D:$E,2,FALSE)
)),"")</f>
        <v/>
      </c>
      <c r="T36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出荷先'!$E:$E,$G36,'出荷記録１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出荷先'!$E:$E,$G36,'出荷記録１ 出荷先'!$G:$G,$G$5),
SUMIFS('出荷記録１ 出荷先'!$K:$K,'出荷記録１ 出荷先'!$B:$B,"&gt;="&amp;$G$3,'出荷記録１ 出荷先'!$B:$B,"&lt;="&amp;$G$4,'出荷記録１ 出荷先'!$D:$D,T$8,'出荷記録１ 出荷先'!$E:$E,$G36,'出荷記録１ 出荷先'!$G:$G,$G$5)/SUMIFS('出荷記録１ 出荷先'!$J:$J,'出荷記録１ 出荷先'!$B:$B,"&gt;="&amp;$G$3,'出荷記録１ 出荷先'!$B:$B,"&lt;="&amp;$G$4,'出荷記録１ 出荷先'!$D:$D,T$8,'出荷記録１ 出荷先'!$E:$E,$G36,'出荷記録１ 出荷先'!$G:$G,$G$5)*VLOOKUP($G$6,$D:$E,2,FALSE)
)),"")</f>
        <v/>
      </c>
    </row>
    <row r="37" spans="6:20" x14ac:dyDescent="0.4">
      <c r="F37">
        <v>28</v>
      </c>
      <c r="G37" s="46"/>
      <c r="H37" s="13" t="str">
        <f>IFERROR(
IF($G$7="単位あたりの数量",
SUMIFS('出荷記録１ 出荷先'!$J:$J,'出荷記録１ 出荷先'!$E:$E,$G37,'出荷記録１ 出荷先'!$G:$G,$G$5,'出荷記録１ 出荷先'!B:B,"&gt;="&amp;$G$3,'出荷記録１ 出荷先'!B:B,"&lt;="&amp;$G$4)/VLOOKUP($G$6,$D:$E,2,FALSE),
IF($G$7="合計金額",
SUMIFS('出荷記録１ 出荷先'!$K:$K,'出荷記録１ 出荷先'!$E:$E,$G37,'出荷記録１ 出荷先'!$G:$G,$G$5,'出荷記録１ 出荷先'!B:B,"&gt;="&amp;$G$3,'出荷記録１ 出荷先'!B:B,"&lt;="&amp;$G$4),
SUMIFS('出荷記録１ 出荷先'!$K:$K,'出荷記録１ 出荷先'!$E:$E,$G37,'出荷記録１ 出荷先'!$G:$G,$G$5,'出荷記録１ 出荷先'!B:B,"&gt;="&amp;$G$3,'出荷記録１ 出荷先'!B:B,"&lt;="&amp;$G$4)/SUMIFS('出荷記録１ 出荷先'!$J:$J,'出荷記録１ 出荷先'!$E:$E,$G37,'出荷記録１ 出荷先'!$G:$G,$G$5,'出荷記録１ 出荷先'!B:B,"&gt;="&amp;$G$3,'出荷記録１ 出荷先'!B:B,"&lt;="&amp;$G$4)*VLOOKUP($G$6,$D:$E,2,FALSE)
)),"")</f>
        <v/>
      </c>
      <c r="I37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出荷先'!$E:$E,$G37,'出荷記録１ 出荷先'!$G:$G,$G$5),
SUMIFS('出荷記録１ 出荷先'!$K:$K,'出荷記録１ 出荷先'!$B:$B,"&gt;="&amp;$G$3,'出荷記録１ 出荷先'!$B:$B,"&lt;="&amp;$G$4,'出荷記録１ 出荷先'!$D:$D,I$8,'出荷記録１ 出荷先'!$E:$E,$G37,'出荷記録１ 出荷先'!$G:$G,$G$5)/SUMIFS('出荷記録１ 出荷先'!$J:$J,'出荷記録１ 出荷先'!$B:$B,"&gt;="&amp;$G$3,'出荷記録１ 出荷先'!$B:$B,"&lt;="&amp;$G$4,'出荷記録１ 出荷先'!$D:$D,I$8,'出荷記録１ 出荷先'!$E:$E,$G37,'出荷記録１ 出荷先'!$G:$G,$G$5)*VLOOKUP($G$6,$D:$E,2,FALSE)
)),"")</f>
        <v/>
      </c>
      <c r="J37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出荷先'!$E:$E,$G37,'出荷記録１ 出荷先'!$G:$G,$G$5),
SUMIFS('出荷記録１ 出荷先'!$K:$K,'出荷記録１ 出荷先'!$B:$B,"&gt;="&amp;$G$3,'出荷記録１ 出荷先'!$B:$B,"&lt;="&amp;$G$4,'出荷記録１ 出荷先'!$D:$D,J$8,'出荷記録１ 出荷先'!$E:$E,$G37,'出荷記録１ 出荷先'!$G:$G,$G$5)/SUMIFS('出荷記録１ 出荷先'!$J:$J,'出荷記録１ 出荷先'!$B:$B,"&gt;="&amp;$G$3,'出荷記録１ 出荷先'!$B:$B,"&lt;="&amp;$G$4,'出荷記録１ 出荷先'!$D:$D,J$8,'出荷記録１ 出荷先'!$E:$E,$G37,'出荷記録１ 出荷先'!$G:$G,$G$5)*VLOOKUP($G$6,$D:$E,2,FALSE)
)),"")</f>
        <v/>
      </c>
      <c r="K37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出荷先'!$E:$E,$G37,'出荷記録１ 出荷先'!$G:$G,$G$5),
SUMIFS('出荷記録１ 出荷先'!$K:$K,'出荷記録１ 出荷先'!$B:$B,"&gt;="&amp;$G$3,'出荷記録１ 出荷先'!$B:$B,"&lt;="&amp;$G$4,'出荷記録１ 出荷先'!$D:$D,K$8,'出荷記録１ 出荷先'!$E:$E,$G37,'出荷記録１ 出荷先'!$G:$G,$G$5)/SUMIFS('出荷記録１ 出荷先'!$J:$J,'出荷記録１ 出荷先'!$B:$B,"&gt;="&amp;$G$3,'出荷記録１ 出荷先'!$B:$B,"&lt;="&amp;$G$4,'出荷記録１ 出荷先'!$D:$D,K$8,'出荷記録１ 出荷先'!$E:$E,$G37,'出荷記録１ 出荷先'!$G:$G,$G$5)*VLOOKUP($G$6,$D:$E,2,FALSE)
)),"")</f>
        <v/>
      </c>
      <c r="L37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出荷先'!$E:$E,$G37,'出荷記録１ 出荷先'!$G:$G,$G$5),
SUMIFS('出荷記録１ 出荷先'!$K:$K,'出荷記録１ 出荷先'!$B:$B,"&gt;="&amp;$G$3,'出荷記録１ 出荷先'!$B:$B,"&lt;="&amp;$G$4,'出荷記録１ 出荷先'!$D:$D,L$8,'出荷記録１ 出荷先'!$E:$E,$G37,'出荷記録１ 出荷先'!$G:$G,$G$5)/SUMIFS('出荷記録１ 出荷先'!$J:$J,'出荷記録１ 出荷先'!$B:$B,"&gt;="&amp;$G$3,'出荷記録１ 出荷先'!$B:$B,"&lt;="&amp;$G$4,'出荷記録１ 出荷先'!$D:$D,L$8,'出荷記録１ 出荷先'!$E:$E,$G37,'出荷記録１ 出荷先'!$G:$G,$G$5)*VLOOKUP($G$6,$D:$E,2,FALSE)
)),"")</f>
        <v/>
      </c>
      <c r="M37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出荷先'!$E:$E,$G37,'出荷記録１ 出荷先'!$G:$G,$G$5),
SUMIFS('出荷記録１ 出荷先'!$K:$K,'出荷記録１ 出荷先'!$B:$B,"&gt;="&amp;$G$3,'出荷記録１ 出荷先'!$B:$B,"&lt;="&amp;$G$4,'出荷記録１ 出荷先'!$D:$D,M$8,'出荷記録１ 出荷先'!$E:$E,$G37,'出荷記録１ 出荷先'!$G:$G,$G$5)/SUMIFS('出荷記録１ 出荷先'!$J:$J,'出荷記録１ 出荷先'!$B:$B,"&gt;="&amp;$G$3,'出荷記録１ 出荷先'!$B:$B,"&lt;="&amp;$G$4,'出荷記録１ 出荷先'!$D:$D,M$8,'出荷記録１ 出荷先'!$E:$E,$G37,'出荷記録１ 出荷先'!$G:$G,$G$5)*VLOOKUP($G$6,$D:$E,2,FALSE)
)),"")</f>
        <v/>
      </c>
      <c r="N37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出荷先'!$E:$E,$G37,'出荷記録１ 出荷先'!$G:$G,$G$5),
SUMIFS('出荷記録１ 出荷先'!$K:$K,'出荷記録１ 出荷先'!$B:$B,"&gt;="&amp;$G$3,'出荷記録１ 出荷先'!$B:$B,"&lt;="&amp;$G$4,'出荷記録１ 出荷先'!$D:$D,N$8,'出荷記録１ 出荷先'!$E:$E,$G37,'出荷記録１ 出荷先'!$G:$G,$G$5)/SUMIFS('出荷記録１ 出荷先'!$J:$J,'出荷記録１ 出荷先'!$B:$B,"&gt;="&amp;$G$3,'出荷記録１ 出荷先'!$B:$B,"&lt;="&amp;$G$4,'出荷記録１ 出荷先'!$D:$D,N$8,'出荷記録１ 出荷先'!$E:$E,$G37,'出荷記録１ 出荷先'!$G:$G,$G$5)*VLOOKUP($G$6,$D:$E,2,FALSE)
)),"")</f>
        <v/>
      </c>
      <c r="O37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出荷先'!$E:$E,$G37,'出荷記録１ 出荷先'!$G:$G,$G$5),
SUMIFS('出荷記録１ 出荷先'!$K:$K,'出荷記録１ 出荷先'!$B:$B,"&gt;="&amp;$G$3,'出荷記録１ 出荷先'!$B:$B,"&lt;="&amp;$G$4,'出荷記録１ 出荷先'!$D:$D,O$8,'出荷記録１ 出荷先'!$E:$E,$G37,'出荷記録１ 出荷先'!$G:$G,$G$5)/SUMIFS('出荷記録１ 出荷先'!$J:$J,'出荷記録１ 出荷先'!$B:$B,"&gt;="&amp;$G$3,'出荷記録１ 出荷先'!$B:$B,"&lt;="&amp;$G$4,'出荷記録１ 出荷先'!$D:$D,O$8,'出荷記録１ 出荷先'!$E:$E,$G37,'出荷記録１ 出荷先'!$G:$G,$G$5)*VLOOKUP($G$6,$D:$E,2,FALSE)
)),"")</f>
        <v/>
      </c>
      <c r="P37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出荷先'!$E:$E,$G37,'出荷記録１ 出荷先'!$G:$G,$G$5),
SUMIFS('出荷記録１ 出荷先'!$K:$K,'出荷記録１ 出荷先'!$B:$B,"&gt;="&amp;$G$3,'出荷記録１ 出荷先'!$B:$B,"&lt;="&amp;$G$4,'出荷記録１ 出荷先'!$D:$D,P$8,'出荷記録１ 出荷先'!$E:$E,$G37,'出荷記録１ 出荷先'!$G:$G,$G$5)/SUMIFS('出荷記録１ 出荷先'!$J:$J,'出荷記録１ 出荷先'!$B:$B,"&gt;="&amp;$G$3,'出荷記録１ 出荷先'!$B:$B,"&lt;="&amp;$G$4,'出荷記録１ 出荷先'!$D:$D,P$8,'出荷記録１ 出荷先'!$E:$E,$G37,'出荷記録１ 出荷先'!$G:$G,$G$5)*VLOOKUP($G$6,$D:$E,2,FALSE)
)),"")</f>
        <v/>
      </c>
      <c r="Q37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出荷先'!$E:$E,$G37,'出荷記録１ 出荷先'!$G:$G,$G$5),
SUMIFS('出荷記録１ 出荷先'!$K:$K,'出荷記録１ 出荷先'!$B:$B,"&gt;="&amp;$G$3,'出荷記録１ 出荷先'!$B:$B,"&lt;="&amp;$G$4,'出荷記録１ 出荷先'!$D:$D,Q$8,'出荷記録１ 出荷先'!$E:$E,$G37,'出荷記録１ 出荷先'!$G:$G,$G$5)/SUMIFS('出荷記録１ 出荷先'!$J:$J,'出荷記録１ 出荷先'!$B:$B,"&gt;="&amp;$G$3,'出荷記録１ 出荷先'!$B:$B,"&lt;="&amp;$G$4,'出荷記録１ 出荷先'!$D:$D,Q$8,'出荷記録１ 出荷先'!$E:$E,$G37,'出荷記録１ 出荷先'!$G:$G,$G$5)*VLOOKUP($G$6,$D:$E,2,FALSE)
)),"")</f>
        <v/>
      </c>
      <c r="R37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出荷先'!$E:$E,$G37,'出荷記録１ 出荷先'!$G:$G,$G$5),
SUMIFS('出荷記録１ 出荷先'!$K:$K,'出荷記録１ 出荷先'!$B:$B,"&gt;="&amp;$G$3,'出荷記録１ 出荷先'!$B:$B,"&lt;="&amp;$G$4,'出荷記録１ 出荷先'!$D:$D,R$8,'出荷記録１ 出荷先'!$E:$E,$G37,'出荷記録１ 出荷先'!$G:$G,$G$5)/SUMIFS('出荷記録１ 出荷先'!$J:$J,'出荷記録１ 出荷先'!$B:$B,"&gt;="&amp;$G$3,'出荷記録１ 出荷先'!$B:$B,"&lt;="&amp;$G$4,'出荷記録１ 出荷先'!$D:$D,R$8,'出荷記録１ 出荷先'!$E:$E,$G37,'出荷記録１ 出荷先'!$G:$G,$G$5)*VLOOKUP($G$6,$D:$E,2,FALSE)
)),"")</f>
        <v/>
      </c>
      <c r="S37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出荷先'!$E:$E,$G37,'出荷記録１ 出荷先'!$G:$G,$G$5),
SUMIFS('出荷記録１ 出荷先'!$K:$K,'出荷記録１ 出荷先'!$B:$B,"&gt;="&amp;$G$3,'出荷記録１ 出荷先'!$B:$B,"&lt;="&amp;$G$4,'出荷記録１ 出荷先'!$D:$D,S$8,'出荷記録１ 出荷先'!$E:$E,$G37,'出荷記録１ 出荷先'!$G:$G,$G$5)/SUMIFS('出荷記録１ 出荷先'!$J:$J,'出荷記録１ 出荷先'!$B:$B,"&gt;="&amp;$G$3,'出荷記録１ 出荷先'!$B:$B,"&lt;="&amp;$G$4,'出荷記録１ 出荷先'!$D:$D,S$8,'出荷記録１ 出荷先'!$E:$E,$G37,'出荷記録１ 出荷先'!$G:$G,$G$5)*VLOOKUP($G$6,$D:$E,2,FALSE)
)),"")</f>
        <v/>
      </c>
      <c r="T37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出荷先'!$E:$E,$G37,'出荷記録１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出荷先'!$E:$E,$G37,'出荷記録１ 出荷先'!$G:$G,$G$5),
SUMIFS('出荷記録１ 出荷先'!$K:$K,'出荷記録１ 出荷先'!$B:$B,"&gt;="&amp;$G$3,'出荷記録１ 出荷先'!$B:$B,"&lt;="&amp;$G$4,'出荷記録１ 出荷先'!$D:$D,T$8,'出荷記録１ 出荷先'!$E:$E,$G37,'出荷記録１ 出荷先'!$G:$G,$G$5)/SUMIFS('出荷記録１ 出荷先'!$J:$J,'出荷記録１ 出荷先'!$B:$B,"&gt;="&amp;$G$3,'出荷記録１ 出荷先'!$B:$B,"&lt;="&amp;$G$4,'出荷記録１ 出荷先'!$D:$D,T$8,'出荷記録１ 出荷先'!$E:$E,$G37,'出荷記録１ 出荷先'!$G:$G,$G$5)*VLOOKUP($G$6,$D:$E,2,FALSE)
)),"")</f>
        <v/>
      </c>
    </row>
    <row r="38" spans="6:20" x14ac:dyDescent="0.4">
      <c r="F38">
        <v>29</v>
      </c>
      <c r="G38" s="46"/>
      <c r="H38" s="13" t="str">
        <f>IFERROR(
IF($G$7="単位あたりの数量",
SUMIFS('出荷記録１ 出荷先'!$J:$J,'出荷記録１ 出荷先'!$E:$E,$G38,'出荷記録１ 出荷先'!$G:$G,$G$5,'出荷記録１ 出荷先'!B:B,"&gt;="&amp;$G$3,'出荷記録１ 出荷先'!B:B,"&lt;="&amp;$G$4)/VLOOKUP($G$6,$D:$E,2,FALSE),
IF($G$7="合計金額",
SUMIFS('出荷記録１ 出荷先'!$K:$K,'出荷記録１ 出荷先'!$E:$E,$G38,'出荷記録１ 出荷先'!$G:$G,$G$5,'出荷記録１ 出荷先'!B:B,"&gt;="&amp;$G$3,'出荷記録１ 出荷先'!B:B,"&lt;="&amp;$G$4),
SUMIFS('出荷記録１ 出荷先'!$K:$K,'出荷記録１ 出荷先'!$E:$E,$G38,'出荷記録１ 出荷先'!$G:$G,$G$5,'出荷記録１ 出荷先'!B:B,"&gt;="&amp;$G$3,'出荷記録１ 出荷先'!B:B,"&lt;="&amp;$G$4)/SUMIFS('出荷記録１ 出荷先'!$J:$J,'出荷記録１ 出荷先'!$E:$E,$G38,'出荷記録１ 出荷先'!$G:$G,$G$5,'出荷記録１ 出荷先'!B:B,"&gt;="&amp;$G$3,'出荷記録１ 出荷先'!B:B,"&lt;="&amp;$G$4)*VLOOKUP($G$6,$D:$E,2,FALSE)
)),"")</f>
        <v/>
      </c>
      <c r="I38" s="9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出荷先'!$E:$E,$G38,'出荷記録１ 出荷先'!$G:$G,$G$5),
SUMIFS('出荷記録１ 出荷先'!$K:$K,'出荷記録１ 出荷先'!$B:$B,"&gt;="&amp;$G$3,'出荷記録１ 出荷先'!$B:$B,"&lt;="&amp;$G$4,'出荷記録１ 出荷先'!$D:$D,I$8,'出荷記録１ 出荷先'!$E:$E,$G38,'出荷記録１ 出荷先'!$G:$G,$G$5)/SUMIFS('出荷記録１ 出荷先'!$J:$J,'出荷記録１ 出荷先'!$B:$B,"&gt;="&amp;$G$3,'出荷記録１ 出荷先'!$B:$B,"&lt;="&amp;$G$4,'出荷記録１ 出荷先'!$D:$D,I$8,'出荷記録１ 出荷先'!$E:$E,$G38,'出荷記録１ 出荷先'!$G:$G,$G$5)*VLOOKUP($G$6,$D:$E,2,FALSE)
)),"")</f>
        <v/>
      </c>
      <c r="J38" s="9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出荷先'!$E:$E,$G38,'出荷記録１ 出荷先'!$G:$G,$G$5),
SUMIFS('出荷記録１ 出荷先'!$K:$K,'出荷記録１ 出荷先'!$B:$B,"&gt;="&amp;$G$3,'出荷記録１ 出荷先'!$B:$B,"&lt;="&amp;$G$4,'出荷記録１ 出荷先'!$D:$D,J$8,'出荷記録１ 出荷先'!$E:$E,$G38,'出荷記録１ 出荷先'!$G:$G,$G$5)/SUMIFS('出荷記録１ 出荷先'!$J:$J,'出荷記録１ 出荷先'!$B:$B,"&gt;="&amp;$G$3,'出荷記録１ 出荷先'!$B:$B,"&lt;="&amp;$G$4,'出荷記録１ 出荷先'!$D:$D,J$8,'出荷記録１ 出荷先'!$E:$E,$G38,'出荷記録１ 出荷先'!$G:$G,$G$5)*VLOOKUP($G$6,$D:$E,2,FALSE)
)),"")</f>
        <v/>
      </c>
      <c r="K38" s="9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出荷先'!$E:$E,$G38,'出荷記録１ 出荷先'!$G:$G,$G$5),
SUMIFS('出荷記録１ 出荷先'!$K:$K,'出荷記録１ 出荷先'!$B:$B,"&gt;="&amp;$G$3,'出荷記録１ 出荷先'!$B:$B,"&lt;="&amp;$G$4,'出荷記録１ 出荷先'!$D:$D,K$8,'出荷記録１ 出荷先'!$E:$E,$G38,'出荷記録１ 出荷先'!$G:$G,$G$5)/SUMIFS('出荷記録１ 出荷先'!$J:$J,'出荷記録１ 出荷先'!$B:$B,"&gt;="&amp;$G$3,'出荷記録１ 出荷先'!$B:$B,"&lt;="&amp;$G$4,'出荷記録１ 出荷先'!$D:$D,K$8,'出荷記録１ 出荷先'!$E:$E,$G38,'出荷記録１ 出荷先'!$G:$G,$G$5)*VLOOKUP($G$6,$D:$E,2,FALSE)
)),"")</f>
        <v/>
      </c>
      <c r="L38" s="9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出荷先'!$E:$E,$G38,'出荷記録１ 出荷先'!$G:$G,$G$5),
SUMIFS('出荷記録１ 出荷先'!$K:$K,'出荷記録１ 出荷先'!$B:$B,"&gt;="&amp;$G$3,'出荷記録１ 出荷先'!$B:$B,"&lt;="&amp;$G$4,'出荷記録１ 出荷先'!$D:$D,L$8,'出荷記録１ 出荷先'!$E:$E,$G38,'出荷記録１ 出荷先'!$G:$G,$G$5)/SUMIFS('出荷記録１ 出荷先'!$J:$J,'出荷記録１ 出荷先'!$B:$B,"&gt;="&amp;$G$3,'出荷記録１ 出荷先'!$B:$B,"&lt;="&amp;$G$4,'出荷記録１ 出荷先'!$D:$D,L$8,'出荷記録１ 出荷先'!$E:$E,$G38,'出荷記録１ 出荷先'!$G:$G,$G$5)*VLOOKUP($G$6,$D:$E,2,FALSE)
)),"")</f>
        <v/>
      </c>
      <c r="M38" s="9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出荷先'!$E:$E,$G38,'出荷記録１ 出荷先'!$G:$G,$G$5),
SUMIFS('出荷記録１ 出荷先'!$K:$K,'出荷記録１ 出荷先'!$B:$B,"&gt;="&amp;$G$3,'出荷記録１ 出荷先'!$B:$B,"&lt;="&amp;$G$4,'出荷記録１ 出荷先'!$D:$D,M$8,'出荷記録１ 出荷先'!$E:$E,$G38,'出荷記録１ 出荷先'!$G:$G,$G$5)/SUMIFS('出荷記録１ 出荷先'!$J:$J,'出荷記録１ 出荷先'!$B:$B,"&gt;="&amp;$G$3,'出荷記録１ 出荷先'!$B:$B,"&lt;="&amp;$G$4,'出荷記録１ 出荷先'!$D:$D,M$8,'出荷記録１ 出荷先'!$E:$E,$G38,'出荷記録１ 出荷先'!$G:$G,$G$5)*VLOOKUP($G$6,$D:$E,2,FALSE)
)),"")</f>
        <v/>
      </c>
      <c r="N38" s="9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出荷先'!$E:$E,$G38,'出荷記録１ 出荷先'!$G:$G,$G$5),
SUMIFS('出荷記録１ 出荷先'!$K:$K,'出荷記録１ 出荷先'!$B:$B,"&gt;="&amp;$G$3,'出荷記録１ 出荷先'!$B:$B,"&lt;="&amp;$G$4,'出荷記録１ 出荷先'!$D:$D,N$8,'出荷記録１ 出荷先'!$E:$E,$G38,'出荷記録１ 出荷先'!$G:$G,$G$5)/SUMIFS('出荷記録１ 出荷先'!$J:$J,'出荷記録１ 出荷先'!$B:$B,"&gt;="&amp;$G$3,'出荷記録１ 出荷先'!$B:$B,"&lt;="&amp;$G$4,'出荷記録１ 出荷先'!$D:$D,N$8,'出荷記録１ 出荷先'!$E:$E,$G38,'出荷記録１ 出荷先'!$G:$G,$G$5)*VLOOKUP($G$6,$D:$E,2,FALSE)
)),"")</f>
        <v/>
      </c>
      <c r="O38" s="9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出荷先'!$E:$E,$G38,'出荷記録１ 出荷先'!$G:$G,$G$5),
SUMIFS('出荷記録１ 出荷先'!$K:$K,'出荷記録１ 出荷先'!$B:$B,"&gt;="&amp;$G$3,'出荷記録１ 出荷先'!$B:$B,"&lt;="&amp;$G$4,'出荷記録１ 出荷先'!$D:$D,O$8,'出荷記録１ 出荷先'!$E:$E,$G38,'出荷記録１ 出荷先'!$G:$G,$G$5)/SUMIFS('出荷記録１ 出荷先'!$J:$J,'出荷記録１ 出荷先'!$B:$B,"&gt;="&amp;$G$3,'出荷記録１ 出荷先'!$B:$B,"&lt;="&amp;$G$4,'出荷記録１ 出荷先'!$D:$D,O$8,'出荷記録１ 出荷先'!$E:$E,$G38,'出荷記録１ 出荷先'!$G:$G,$G$5)*VLOOKUP($G$6,$D:$E,2,FALSE)
)),"")</f>
        <v/>
      </c>
      <c r="P38" s="9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出荷先'!$E:$E,$G38,'出荷記録１ 出荷先'!$G:$G,$G$5),
SUMIFS('出荷記録１ 出荷先'!$K:$K,'出荷記録１ 出荷先'!$B:$B,"&gt;="&amp;$G$3,'出荷記録１ 出荷先'!$B:$B,"&lt;="&amp;$G$4,'出荷記録１ 出荷先'!$D:$D,P$8,'出荷記録１ 出荷先'!$E:$E,$G38,'出荷記録１ 出荷先'!$G:$G,$G$5)/SUMIFS('出荷記録１ 出荷先'!$J:$J,'出荷記録１ 出荷先'!$B:$B,"&gt;="&amp;$G$3,'出荷記録１ 出荷先'!$B:$B,"&lt;="&amp;$G$4,'出荷記録１ 出荷先'!$D:$D,P$8,'出荷記録１ 出荷先'!$E:$E,$G38,'出荷記録１ 出荷先'!$G:$G,$G$5)*VLOOKUP($G$6,$D:$E,2,FALSE)
)),"")</f>
        <v/>
      </c>
      <c r="Q38" s="9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出荷先'!$E:$E,$G38,'出荷記録１ 出荷先'!$G:$G,$G$5),
SUMIFS('出荷記録１ 出荷先'!$K:$K,'出荷記録１ 出荷先'!$B:$B,"&gt;="&amp;$G$3,'出荷記録１ 出荷先'!$B:$B,"&lt;="&amp;$G$4,'出荷記録１ 出荷先'!$D:$D,Q$8,'出荷記録１ 出荷先'!$E:$E,$G38,'出荷記録１ 出荷先'!$G:$G,$G$5)/SUMIFS('出荷記録１ 出荷先'!$J:$J,'出荷記録１ 出荷先'!$B:$B,"&gt;="&amp;$G$3,'出荷記録１ 出荷先'!$B:$B,"&lt;="&amp;$G$4,'出荷記録１ 出荷先'!$D:$D,Q$8,'出荷記録１ 出荷先'!$E:$E,$G38,'出荷記録１ 出荷先'!$G:$G,$G$5)*VLOOKUP($G$6,$D:$E,2,FALSE)
)),"")</f>
        <v/>
      </c>
      <c r="R38" s="9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出荷先'!$E:$E,$G38,'出荷記録１ 出荷先'!$G:$G,$G$5),
SUMIFS('出荷記録１ 出荷先'!$K:$K,'出荷記録１ 出荷先'!$B:$B,"&gt;="&amp;$G$3,'出荷記録１ 出荷先'!$B:$B,"&lt;="&amp;$G$4,'出荷記録１ 出荷先'!$D:$D,R$8,'出荷記録１ 出荷先'!$E:$E,$G38,'出荷記録１ 出荷先'!$G:$G,$G$5)/SUMIFS('出荷記録１ 出荷先'!$J:$J,'出荷記録１ 出荷先'!$B:$B,"&gt;="&amp;$G$3,'出荷記録１ 出荷先'!$B:$B,"&lt;="&amp;$G$4,'出荷記録１ 出荷先'!$D:$D,R$8,'出荷記録１ 出荷先'!$E:$E,$G38,'出荷記録１ 出荷先'!$G:$G,$G$5)*VLOOKUP($G$6,$D:$E,2,FALSE)
)),"")</f>
        <v/>
      </c>
      <c r="S38" s="9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出荷先'!$E:$E,$G38,'出荷記録１ 出荷先'!$G:$G,$G$5),
SUMIFS('出荷記録１ 出荷先'!$K:$K,'出荷記録１ 出荷先'!$B:$B,"&gt;="&amp;$G$3,'出荷記録１ 出荷先'!$B:$B,"&lt;="&amp;$G$4,'出荷記録１ 出荷先'!$D:$D,S$8,'出荷記録１ 出荷先'!$E:$E,$G38,'出荷記録１ 出荷先'!$G:$G,$G$5)/SUMIFS('出荷記録１ 出荷先'!$J:$J,'出荷記録１ 出荷先'!$B:$B,"&gt;="&amp;$G$3,'出荷記録１ 出荷先'!$B:$B,"&lt;="&amp;$G$4,'出荷記録１ 出荷先'!$D:$D,S$8,'出荷記録１ 出荷先'!$E:$E,$G38,'出荷記録１ 出荷先'!$G:$G,$G$5)*VLOOKUP($G$6,$D:$E,2,FALSE)
)),"")</f>
        <v/>
      </c>
      <c r="T38" s="9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出荷先'!$E:$E,$G38,'出荷記録１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出荷先'!$E:$E,$G38,'出荷記録１ 出荷先'!$G:$G,$G$5),
SUMIFS('出荷記録１ 出荷先'!$K:$K,'出荷記録１ 出荷先'!$B:$B,"&gt;="&amp;$G$3,'出荷記録１ 出荷先'!$B:$B,"&lt;="&amp;$G$4,'出荷記録１ 出荷先'!$D:$D,T$8,'出荷記録１ 出荷先'!$E:$E,$G38,'出荷記録１ 出荷先'!$G:$G,$G$5)/SUMIFS('出荷記録１ 出荷先'!$J:$J,'出荷記録１ 出荷先'!$B:$B,"&gt;="&amp;$G$3,'出荷記録１ 出荷先'!$B:$B,"&lt;="&amp;$G$4,'出荷記録１ 出荷先'!$D:$D,T$8,'出荷記録１ 出荷先'!$E:$E,$G38,'出荷記録１ 出荷先'!$G:$G,$G$5)*VLOOKUP($G$6,$D:$E,2,FALSE)
)),"")</f>
        <v/>
      </c>
    </row>
    <row r="39" spans="6:20" ht="19.5" thickBot="1" x14ac:dyDescent="0.45">
      <c r="F39">
        <v>30</v>
      </c>
      <c r="G39" s="47"/>
      <c r="H39" s="14" t="str">
        <f>IFERROR(
IF($G$7="単位あたりの数量",
SUMIFS('出荷記録１ 出荷先'!$J:$J,'出荷記録１ 出荷先'!$E:$E,$G39,'出荷記録１ 出荷先'!$G:$G,$G$5,'出荷記録１ 出荷先'!B:B,"&gt;="&amp;$G$3,'出荷記録１ 出荷先'!B:B,"&lt;="&amp;$G$4)/VLOOKUP($G$6,$D:$E,2,FALSE),
IF($G$7="合計金額",
SUMIFS('出荷記録１ 出荷先'!$K:$K,'出荷記録１ 出荷先'!$E:$E,$G39,'出荷記録１ 出荷先'!$G:$G,$G$5,'出荷記録１ 出荷先'!B:B,"&gt;="&amp;$G$3,'出荷記録１ 出荷先'!B:B,"&lt;="&amp;$G$4),
SUMIFS('出荷記録１ 出荷先'!$K:$K,'出荷記録１ 出荷先'!$E:$E,$G39,'出荷記録１ 出荷先'!$G:$G,$G$5,'出荷記録１ 出荷先'!B:B,"&gt;="&amp;$G$3,'出荷記録１ 出荷先'!B:B,"&lt;="&amp;$G$4)/SUMIFS('出荷記録１ 出荷先'!$J:$J,'出荷記録１ 出荷先'!$E:$E,$G39,'出荷記録１ 出荷先'!$G:$G,$G$5,'出荷記録１ 出荷先'!B:B,"&gt;="&amp;$G$3,'出荷記録１ 出荷先'!B:B,"&lt;="&amp;$G$4)*VLOOKUP($G$6,$D:$E,2,FALSE)
)),"")</f>
        <v/>
      </c>
      <c r="I39" s="12" t="str">
        <f>IFERROR(
IF($G$7="単位あたりの数量",
SUMIFS('出荷記録１ 出荷先'!$J:$J,'出荷記録１ 出荷先'!$B:$B,"&gt;="&amp;$G$3,'出荷記録１ 出荷先'!$B:$B,"&lt;="&amp;$G$4,'出荷記録１ 出荷先'!$D:$D,I$8,'出荷記録１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出荷先'!$D:$D,I$8,'出荷記録１ 出荷先'!$E:$E,$G39,'出荷記録１ 出荷先'!$G:$G,$G$5),
SUMIFS('出荷記録１ 出荷先'!$K:$K,'出荷記録１ 出荷先'!$B:$B,"&gt;="&amp;$G$3,'出荷記録１ 出荷先'!$B:$B,"&lt;="&amp;$G$4,'出荷記録１ 出荷先'!$D:$D,I$8,'出荷記録１ 出荷先'!$E:$E,$G39,'出荷記録１ 出荷先'!$G:$G,$G$5)/SUMIFS('出荷記録１ 出荷先'!$J:$J,'出荷記録１ 出荷先'!$B:$B,"&gt;="&amp;$G$3,'出荷記録１ 出荷先'!$B:$B,"&lt;="&amp;$G$4,'出荷記録１ 出荷先'!$D:$D,I$8,'出荷記録１ 出荷先'!$E:$E,$G39,'出荷記録１ 出荷先'!$G:$G,$G$5)*VLOOKUP($G$6,$D:$E,2,FALSE)
)),"")</f>
        <v/>
      </c>
      <c r="J39" s="12" t="str">
        <f>IFERROR(
IF($G$7="単位あたりの数量",
SUMIFS('出荷記録１ 出荷先'!$J:$J,'出荷記録１ 出荷先'!$B:$B,"&gt;="&amp;$G$3,'出荷記録１ 出荷先'!$B:$B,"&lt;="&amp;$G$4,'出荷記録１ 出荷先'!$D:$D,J$8,'出荷記録１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出荷先'!$D:$D,J$8,'出荷記録１ 出荷先'!$E:$E,$G39,'出荷記録１ 出荷先'!$G:$G,$G$5),
SUMIFS('出荷記録１ 出荷先'!$K:$K,'出荷記録１ 出荷先'!$B:$B,"&gt;="&amp;$G$3,'出荷記録１ 出荷先'!$B:$B,"&lt;="&amp;$G$4,'出荷記録１ 出荷先'!$D:$D,J$8,'出荷記録１ 出荷先'!$E:$E,$G39,'出荷記録１ 出荷先'!$G:$G,$G$5)/SUMIFS('出荷記録１ 出荷先'!$J:$J,'出荷記録１ 出荷先'!$B:$B,"&gt;="&amp;$G$3,'出荷記録１ 出荷先'!$B:$B,"&lt;="&amp;$G$4,'出荷記録１ 出荷先'!$D:$D,J$8,'出荷記録１ 出荷先'!$E:$E,$G39,'出荷記録１ 出荷先'!$G:$G,$G$5)*VLOOKUP($G$6,$D:$E,2,FALSE)
)),"")</f>
        <v/>
      </c>
      <c r="K39" s="12" t="str">
        <f>IFERROR(
IF($G$7="単位あたりの数量",
SUMIFS('出荷記録１ 出荷先'!$J:$J,'出荷記録１ 出荷先'!$B:$B,"&gt;="&amp;$G$3,'出荷記録１ 出荷先'!$B:$B,"&lt;="&amp;$G$4,'出荷記録１ 出荷先'!$D:$D,K$8,'出荷記録１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出荷先'!$D:$D,K$8,'出荷記録１ 出荷先'!$E:$E,$G39,'出荷記録１ 出荷先'!$G:$G,$G$5),
SUMIFS('出荷記録１ 出荷先'!$K:$K,'出荷記録１ 出荷先'!$B:$B,"&gt;="&amp;$G$3,'出荷記録１ 出荷先'!$B:$B,"&lt;="&amp;$G$4,'出荷記録１ 出荷先'!$D:$D,K$8,'出荷記録１ 出荷先'!$E:$E,$G39,'出荷記録１ 出荷先'!$G:$G,$G$5)/SUMIFS('出荷記録１ 出荷先'!$J:$J,'出荷記録１ 出荷先'!$B:$B,"&gt;="&amp;$G$3,'出荷記録１ 出荷先'!$B:$B,"&lt;="&amp;$G$4,'出荷記録１ 出荷先'!$D:$D,K$8,'出荷記録１ 出荷先'!$E:$E,$G39,'出荷記録１ 出荷先'!$G:$G,$G$5)*VLOOKUP($G$6,$D:$E,2,FALSE)
)),"")</f>
        <v/>
      </c>
      <c r="L39" s="12" t="str">
        <f>IFERROR(
IF($G$7="単位あたりの数量",
SUMIFS('出荷記録１ 出荷先'!$J:$J,'出荷記録１ 出荷先'!$B:$B,"&gt;="&amp;$G$3,'出荷記録１ 出荷先'!$B:$B,"&lt;="&amp;$G$4,'出荷記録１ 出荷先'!$D:$D,L$8,'出荷記録１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出荷先'!$D:$D,L$8,'出荷記録１ 出荷先'!$E:$E,$G39,'出荷記録１ 出荷先'!$G:$G,$G$5),
SUMIFS('出荷記録１ 出荷先'!$K:$K,'出荷記録１ 出荷先'!$B:$B,"&gt;="&amp;$G$3,'出荷記録１ 出荷先'!$B:$B,"&lt;="&amp;$G$4,'出荷記録１ 出荷先'!$D:$D,L$8,'出荷記録１ 出荷先'!$E:$E,$G39,'出荷記録１ 出荷先'!$G:$G,$G$5)/SUMIFS('出荷記録１ 出荷先'!$J:$J,'出荷記録１ 出荷先'!$B:$B,"&gt;="&amp;$G$3,'出荷記録１ 出荷先'!$B:$B,"&lt;="&amp;$G$4,'出荷記録１ 出荷先'!$D:$D,L$8,'出荷記録１ 出荷先'!$E:$E,$G39,'出荷記録１ 出荷先'!$G:$G,$G$5)*VLOOKUP($G$6,$D:$E,2,FALSE)
)),"")</f>
        <v/>
      </c>
      <c r="M39" s="12" t="str">
        <f>IFERROR(
IF($G$7="単位あたりの数量",
SUMIFS('出荷記録１ 出荷先'!$J:$J,'出荷記録１ 出荷先'!$B:$B,"&gt;="&amp;$G$3,'出荷記録１ 出荷先'!$B:$B,"&lt;="&amp;$G$4,'出荷記録１ 出荷先'!$D:$D,M$8,'出荷記録１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出荷先'!$D:$D,M$8,'出荷記録１ 出荷先'!$E:$E,$G39,'出荷記録１ 出荷先'!$G:$G,$G$5),
SUMIFS('出荷記録１ 出荷先'!$K:$K,'出荷記録１ 出荷先'!$B:$B,"&gt;="&amp;$G$3,'出荷記録１ 出荷先'!$B:$B,"&lt;="&amp;$G$4,'出荷記録１ 出荷先'!$D:$D,M$8,'出荷記録１ 出荷先'!$E:$E,$G39,'出荷記録１ 出荷先'!$G:$G,$G$5)/SUMIFS('出荷記録１ 出荷先'!$J:$J,'出荷記録１ 出荷先'!$B:$B,"&gt;="&amp;$G$3,'出荷記録１ 出荷先'!$B:$B,"&lt;="&amp;$G$4,'出荷記録１ 出荷先'!$D:$D,M$8,'出荷記録１ 出荷先'!$E:$E,$G39,'出荷記録１ 出荷先'!$G:$G,$G$5)*VLOOKUP($G$6,$D:$E,2,FALSE)
)),"")</f>
        <v/>
      </c>
      <c r="N39" s="12" t="str">
        <f>IFERROR(
IF($G$7="単位あたりの数量",
SUMIFS('出荷記録１ 出荷先'!$J:$J,'出荷記録１ 出荷先'!$B:$B,"&gt;="&amp;$G$3,'出荷記録１ 出荷先'!$B:$B,"&lt;="&amp;$G$4,'出荷記録１ 出荷先'!$D:$D,N$8,'出荷記録１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出荷先'!$D:$D,N$8,'出荷記録１ 出荷先'!$E:$E,$G39,'出荷記録１ 出荷先'!$G:$G,$G$5),
SUMIFS('出荷記録１ 出荷先'!$K:$K,'出荷記録１ 出荷先'!$B:$B,"&gt;="&amp;$G$3,'出荷記録１ 出荷先'!$B:$B,"&lt;="&amp;$G$4,'出荷記録１ 出荷先'!$D:$D,N$8,'出荷記録１ 出荷先'!$E:$E,$G39,'出荷記録１ 出荷先'!$G:$G,$G$5)/SUMIFS('出荷記録１ 出荷先'!$J:$J,'出荷記録１ 出荷先'!$B:$B,"&gt;="&amp;$G$3,'出荷記録１ 出荷先'!$B:$B,"&lt;="&amp;$G$4,'出荷記録１ 出荷先'!$D:$D,N$8,'出荷記録１ 出荷先'!$E:$E,$G39,'出荷記録１ 出荷先'!$G:$G,$G$5)*VLOOKUP($G$6,$D:$E,2,FALSE)
)),"")</f>
        <v/>
      </c>
      <c r="O39" s="12" t="str">
        <f>IFERROR(
IF($G$7="単位あたりの数量",
SUMIFS('出荷記録１ 出荷先'!$J:$J,'出荷記録１ 出荷先'!$B:$B,"&gt;="&amp;$G$3,'出荷記録１ 出荷先'!$B:$B,"&lt;="&amp;$G$4,'出荷記録１ 出荷先'!$D:$D,O$8,'出荷記録１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出荷先'!$D:$D,O$8,'出荷記録１ 出荷先'!$E:$E,$G39,'出荷記録１ 出荷先'!$G:$G,$G$5),
SUMIFS('出荷記録１ 出荷先'!$K:$K,'出荷記録１ 出荷先'!$B:$B,"&gt;="&amp;$G$3,'出荷記録１ 出荷先'!$B:$B,"&lt;="&amp;$G$4,'出荷記録１ 出荷先'!$D:$D,O$8,'出荷記録１ 出荷先'!$E:$E,$G39,'出荷記録１ 出荷先'!$G:$G,$G$5)/SUMIFS('出荷記録１ 出荷先'!$J:$J,'出荷記録１ 出荷先'!$B:$B,"&gt;="&amp;$G$3,'出荷記録１ 出荷先'!$B:$B,"&lt;="&amp;$G$4,'出荷記録１ 出荷先'!$D:$D,O$8,'出荷記録１ 出荷先'!$E:$E,$G39,'出荷記録１ 出荷先'!$G:$G,$G$5)*VLOOKUP($G$6,$D:$E,2,FALSE)
)),"")</f>
        <v/>
      </c>
      <c r="P39" s="12" t="str">
        <f>IFERROR(
IF($G$7="単位あたりの数量",
SUMIFS('出荷記録１ 出荷先'!$J:$J,'出荷記録１ 出荷先'!$B:$B,"&gt;="&amp;$G$3,'出荷記録１ 出荷先'!$B:$B,"&lt;="&amp;$G$4,'出荷記録１ 出荷先'!$D:$D,P$8,'出荷記録１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出荷先'!$D:$D,P$8,'出荷記録１ 出荷先'!$E:$E,$G39,'出荷記録１ 出荷先'!$G:$G,$G$5),
SUMIFS('出荷記録１ 出荷先'!$K:$K,'出荷記録１ 出荷先'!$B:$B,"&gt;="&amp;$G$3,'出荷記録１ 出荷先'!$B:$B,"&lt;="&amp;$G$4,'出荷記録１ 出荷先'!$D:$D,P$8,'出荷記録１ 出荷先'!$E:$E,$G39,'出荷記録１ 出荷先'!$G:$G,$G$5)/SUMIFS('出荷記録１ 出荷先'!$J:$J,'出荷記録１ 出荷先'!$B:$B,"&gt;="&amp;$G$3,'出荷記録１ 出荷先'!$B:$B,"&lt;="&amp;$G$4,'出荷記録１ 出荷先'!$D:$D,P$8,'出荷記録１ 出荷先'!$E:$E,$G39,'出荷記録１ 出荷先'!$G:$G,$G$5)*VLOOKUP($G$6,$D:$E,2,FALSE)
)),"")</f>
        <v/>
      </c>
      <c r="Q39" s="12" t="str">
        <f>IFERROR(
IF($G$7="単位あたりの数量",
SUMIFS('出荷記録１ 出荷先'!$J:$J,'出荷記録１ 出荷先'!$B:$B,"&gt;="&amp;$G$3,'出荷記録１ 出荷先'!$B:$B,"&lt;="&amp;$G$4,'出荷記録１ 出荷先'!$D:$D,Q$8,'出荷記録１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出荷先'!$D:$D,Q$8,'出荷記録１ 出荷先'!$E:$E,$G39,'出荷記録１ 出荷先'!$G:$G,$G$5),
SUMIFS('出荷記録１ 出荷先'!$K:$K,'出荷記録１ 出荷先'!$B:$B,"&gt;="&amp;$G$3,'出荷記録１ 出荷先'!$B:$B,"&lt;="&amp;$G$4,'出荷記録１ 出荷先'!$D:$D,Q$8,'出荷記録１ 出荷先'!$E:$E,$G39,'出荷記録１ 出荷先'!$G:$G,$G$5)/SUMIFS('出荷記録１ 出荷先'!$J:$J,'出荷記録１ 出荷先'!$B:$B,"&gt;="&amp;$G$3,'出荷記録１ 出荷先'!$B:$B,"&lt;="&amp;$G$4,'出荷記録１ 出荷先'!$D:$D,Q$8,'出荷記録１ 出荷先'!$E:$E,$G39,'出荷記録１ 出荷先'!$G:$G,$G$5)*VLOOKUP($G$6,$D:$E,2,FALSE)
)),"")</f>
        <v/>
      </c>
      <c r="R39" s="12" t="str">
        <f>IFERROR(
IF($G$7="単位あたりの数量",
SUMIFS('出荷記録１ 出荷先'!$J:$J,'出荷記録１ 出荷先'!$B:$B,"&gt;="&amp;$G$3,'出荷記録１ 出荷先'!$B:$B,"&lt;="&amp;$G$4,'出荷記録１ 出荷先'!$D:$D,R$8,'出荷記録１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出荷先'!$D:$D,R$8,'出荷記録１ 出荷先'!$E:$E,$G39,'出荷記録１ 出荷先'!$G:$G,$G$5),
SUMIFS('出荷記録１ 出荷先'!$K:$K,'出荷記録１ 出荷先'!$B:$B,"&gt;="&amp;$G$3,'出荷記録１ 出荷先'!$B:$B,"&lt;="&amp;$G$4,'出荷記録１ 出荷先'!$D:$D,R$8,'出荷記録１ 出荷先'!$E:$E,$G39,'出荷記録１ 出荷先'!$G:$G,$G$5)/SUMIFS('出荷記録１ 出荷先'!$J:$J,'出荷記録１ 出荷先'!$B:$B,"&gt;="&amp;$G$3,'出荷記録１ 出荷先'!$B:$B,"&lt;="&amp;$G$4,'出荷記録１ 出荷先'!$D:$D,R$8,'出荷記録１ 出荷先'!$E:$E,$G39,'出荷記録１ 出荷先'!$G:$G,$G$5)*VLOOKUP($G$6,$D:$E,2,FALSE)
)),"")</f>
        <v/>
      </c>
      <c r="S39" s="12" t="str">
        <f>IFERROR(
IF($G$7="単位あたりの数量",
SUMIFS('出荷記録１ 出荷先'!$J:$J,'出荷記録１ 出荷先'!$B:$B,"&gt;="&amp;$G$3,'出荷記録１ 出荷先'!$B:$B,"&lt;="&amp;$G$4,'出荷記録１ 出荷先'!$D:$D,S$8,'出荷記録１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出荷先'!$D:$D,S$8,'出荷記録１ 出荷先'!$E:$E,$G39,'出荷記録１ 出荷先'!$G:$G,$G$5),
SUMIFS('出荷記録１ 出荷先'!$K:$K,'出荷記録１ 出荷先'!$B:$B,"&gt;="&amp;$G$3,'出荷記録１ 出荷先'!$B:$B,"&lt;="&amp;$G$4,'出荷記録１ 出荷先'!$D:$D,S$8,'出荷記録１ 出荷先'!$E:$E,$G39,'出荷記録１ 出荷先'!$G:$G,$G$5)/SUMIFS('出荷記録１ 出荷先'!$J:$J,'出荷記録１ 出荷先'!$B:$B,"&gt;="&amp;$G$3,'出荷記録１ 出荷先'!$B:$B,"&lt;="&amp;$G$4,'出荷記録１ 出荷先'!$D:$D,S$8,'出荷記録１ 出荷先'!$E:$E,$G39,'出荷記録１ 出荷先'!$G:$G,$G$5)*VLOOKUP($G$6,$D:$E,2,FALSE)
)),"")</f>
        <v/>
      </c>
      <c r="T39" s="12" t="str">
        <f>IFERROR(
IF($G$7="単位あたりの数量",
SUMIFS('出荷記録１ 出荷先'!$J:$J,'出荷記録１ 出荷先'!$B:$B,"&gt;="&amp;$G$3,'出荷記録１ 出荷先'!$B:$B,"&lt;="&amp;$G$4,'出荷記録１ 出荷先'!$D:$D,T$8,'出荷記録１ 出荷先'!$E:$E,$G39,'出荷記録１ 出荷先'!$G:$G,$G$5)/VLOOKUP($G$6,$D:$E,2,FALSE),
IF($G$7="合計金額",
SUMIFS('出荷記録１ 出荷先'!$K:$K,'出荷記録１ 出荷先'!$B:$B,"&gt;="&amp;$G$3,'出荷記録１ 出荷先'!$B:$B,"&lt;="&amp;$G$4,'出荷記録１ 出荷先'!$D:$D,T$8,'出荷記録１ 出荷先'!$E:$E,$G39,'出荷記録１ 出荷先'!$G:$G,$G$5),
SUMIFS('出荷記録１ 出荷先'!$K:$K,'出荷記録１ 出荷先'!$B:$B,"&gt;="&amp;$G$3,'出荷記録１ 出荷先'!$B:$B,"&lt;="&amp;$G$4,'出荷記録１ 出荷先'!$D:$D,T$8,'出荷記録１ 出荷先'!$E:$E,$G39,'出荷記録１ 出荷先'!$G:$G,$G$5)/SUMIFS('出荷記録１ 出荷先'!$J:$J,'出荷記録１ 出荷先'!$B:$B,"&gt;="&amp;$G$3,'出荷記録１ 出荷先'!$B:$B,"&lt;="&amp;$G$4,'出荷記録１ 出荷先'!$D:$D,T$8,'出荷記録１ 出荷先'!$E:$E,$G39,'出荷記録１ 出荷先'!$G:$G,$G$5)*VLOOKUP($G$6,$D:$E,2,FALSE)
)),"")</f>
        <v/>
      </c>
    </row>
    <row r="40" spans="6:20" ht="19.5" thickTop="1" x14ac:dyDescent="0.4"/>
  </sheetData>
  <sheetProtection sheet="1" objects="1" scenarios="1"/>
  <protectedRanges>
    <protectedRange sqref="G3:G7" name="範囲1"/>
  </protectedRanges>
  <phoneticPr fontId="2"/>
  <conditionalFormatting sqref="G6">
    <cfRule type="expression" dxfId="5" priority="2">
      <formula>$G$7="合計金額"</formula>
    </cfRule>
  </conditionalFormatting>
  <conditionalFormatting sqref="H9:T39">
    <cfRule type="cellIs" dxfId="4" priority="8" operator="equal">
      <formula>0</formula>
    </cfRule>
    <cfRule type="expression" dxfId="3" priority="9">
      <formula>$G$7="合計金額"</formula>
    </cfRule>
  </conditionalFormatting>
  <conditionalFormatting sqref="H10:T39">
    <cfRule type="expression" dxfId="2" priority="4">
      <formula>AND(H10=MAX(H$10:H$39),H10&gt;0)</formula>
    </cfRule>
    <cfRule type="expression" dxfId="1" priority="5">
      <formula>AND(H10=LARGE(H$10:H$39,2),H10&gt;0)</formula>
    </cfRule>
    <cfRule type="expression" dxfId="0" priority="6">
      <formula>AND(H10=LARGE(H$10:H$39,3),H10&gt;0)</formula>
    </cfRule>
  </conditionalFormatting>
  <dataValidations count="5">
    <dataValidation type="list" allowBlank="1" showInputMessage="1" showErrorMessage="1" sqref="G7" xr:uid="{BEC6A8A3-7044-4D46-A49F-B72B28EBAE50}">
      <formula1>"単位あたりの数量,単位あたりの平均単価,合計金額"</formula1>
    </dataValidation>
    <dataValidation type="list" allowBlank="1" showInputMessage="1" showErrorMessage="1" sqref="G5" xr:uid="{86AA1FB2-638F-4D65-A303-472998A2A1DA}">
      <formula1>$C:$C</formula1>
    </dataValidation>
    <dataValidation type="list" allowBlank="1" showInputMessage="1" showErrorMessage="1" sqref="G6" xr:uid="{166E06E0-131F-435B-9728-5675BE0F2F65}">
      <formula1>$D:$D</formula1>
    </dataValidation>
    <dataValidation type="list" allowBlank="1" showInputMessage="1" showErrorMessage="1" sqref="G4" xr:uid="{A0AFCA9B-183D-4095-B8A1-B6C3D3F6D6C5}">
      <formula1>$B:$B</formula1>
    </dataValidation>
    <dataValidation type="list" allowBlank="1" showInputMessage="1" showErrorMessage="1" sqref="G3" xr:uid="{8B36FA97-ABFE-4BEE-A934-4179CFF49143}">
      <formula1>$A:$A</formula1>
    </dataValidation>
  </dataValidations>
  <pageMargins left="0.39370078740157483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はじめに</vt:lpstr>
      <vt:lpstr>バージョン</vt:lpstr>
      <vt:lpstr>出荷記録１ 出荷先</vt:lpstr>
      <vt:lpstr>出荷先別集計（月別集計）</vt:lpstr>
      <vt:lpstr>出荷先別集計（週別集計）</vt:lpstr>
      <vt:lpstr>出荷先別集計（作付別集計）</vt:lpstr>
      <vt:lpstr>'出荷先別集計（月別集計）'!Print_Titles</vt:lpstr>
      <vt:lpstr>'出荷先別集計（作付別集計）'!Print_Titles</vt:lpstr>
      <vt:lpstr>'出荷先別集計（週別集計）'!Print_Titles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TSUCHIDA.S</dc:creator>
  <cp:lastModifiedBy>土田晋</cp:lastModifiedBy>
  <cp:lastPrinted>2023-08-29T00:36:01Z</cp:lastPrinted>
  <dcterms:created xsi:type="dcterms:W3CDTF">2023-07-05T05:37:39Z</dcterms:created>
  <dcterms:modified xsi:type="dcterms:W3CDTF">2023-11-29T00:48:54Z</dcterms:modified>
</cp:coreProperties>
</file>